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24226"/>
  <xr:revisionPtr revIDLastSave="0" documentId="8_{39503763-05AE-42B3-A854-D6E9FC6C4103}" xr6:coauthVersionLast="47" xr6:coauthVersionMax="47" xr10:uidLastSave="{00000000-0000-0000-0000-000000000000}"/>
  <bookViews>
    <workbookView xWindow="-108" yWindow="-108" windowWidth="23256" windowHeight="12456" tabRatio="766" activeTab="1" xr2:uid="{00000000-000D-0000-FFFF-FFFF00000000}"/>
  </bookViews>
  <sheets>
    <sheet name="NOTES" sheetId="108" r:id="rId1"/>
    <sheet name="GRANTS DATA" sheetId="15" r:id="rId2"/>
    <sheet name="Summary - Announcement Date" sheetId="148" r:id="rId3"/>
    <sheet name="Summary - Grant Type" sheetId="120" r:id="rId4"/>
    <sheet name="Summary - Administering Inst." sheetId="153" r:id="rId5"/>
    <sheet name="Summary - Gender " sheetId="150" r:id="rId6"/>
    <sheet name="NHMRC-AMED" sheetId="141" r:id="rId7"/>
    <sheet name="GACD" sheetId="151" r:id="rId8"/>
    <sheet name="Partnership Projects" sheetId="152" r:id="rId9"/>
  </sheets>
  <definedNames>
    <definedName name="_xlnm._FilterDatabase" localSheetId="1" hidden="1">'GRANTS DATA'!$A$1:$S$4</definedName>
    <definedName name="_xlnm._FilterDatabase" localSheetId="3" hidden="1">'Summary - Grant 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48" l="1"/>
  <c r="C8" i="148"/>
  <c r="C6" i="148"/>
  <c r="D27" i="150"/>
  <c r="I19" i="150"/>
  <c r="G19" i="150"/>
  <c r="F19" i="150"/>
  <c r="E19" i="150"/>
  <c r="C19" i="150"/>
  <c r="B19" i="150"/>
  <c r="H18" i="150"/>
  <c r="D18" i="150"/>
  <c r="E22" i="153" l="1"/>
  <c r="C22" i="153"/>
  <c r="D22" i="153" s="1"/>
  <c r="B22" i="153"/>
  <c r="D21" i="153"/>
  <c r="D20" i="153"/>
  <c r="D19" i="153"/>
  <c r="D18" i="153"/>
  <c r="D17" i="153"/>
  <c r="D16" i="153"/>
  <c r="D15" i="153"/>
  <c r="K14" i="153"/>
  <c r="I14" i="153"/>
  <c r="H14" i="153"/>
  <c r="J14" i="153" s="1"/>
  <c r="D14" i="153"/>
  <c r="J13" i="153"/>
  <c r="D13" i="153"/>
  <c r="J12" i="153"/>
  <c r="D12" i="153"/>
  <c r="D11" i="153"/>
  <c r="D10" i="153"/>
  <c r="D9" i="153"/>
  <c r="K8" i="153"/>
  <c r="I8" i="153"/>
  <c r="H8" i="153"/>
  <c r="J8" i="153" s="1"/>
  <c r="D8" i="153"/>
  <c r="J7" i="153"/>
  <c r="D7" i="153"/>
  <c r="J6" i="153"/>
  <c r="D6" i="153"/>
  <c r="J5" i="153"/>
  <c r="D5" i="153"/>
  <c r="J4" i="153"/>
  <c r="D4" i="153"/>
  <c r="J3" i="153"/>
  <c r="D3" i="153"/>
  <c r="E25" i="152"/>
  <c r="C25" i="152"/>
  <c r="D25" i="152" s="1"/>
  <c r="B25" i="152"/>
  <c r="D24" i="152"/>
  <c r="D23" i="152"/>
  <c r="D22" i="152"/>
  <c r="D21" i="152"/>
  <c r="D20" i="152"/>
  <c r="D19" i="152"/>
  <c r="D18" i="152"/>
  <c r="D17" i="152"/>
  <c r="D16" i="152"/>
  <c r="D15" i="152"/>
  <c r="E11" i="152"/>
  <c r="D11" i="152"/>
  <c r="C11" i="152"/>
  <c r="B11" i="152"/>
  <c r="D10" i="152"/>
  <c r="D9" i="152"/>
  <c r="D8" i="152"/>
  <c r="D7" i="152"/>
  <c r="D3" i="152"/>
  <c r="E6" i="120"/>
  <c r="C6" i="120"/>
  <c r="B6" i="120"/>
  <c r="D33" i="150" l="1"/>
  <c r="D28" i="150" l="1"/>
  <c r="E28" i="151" l="1"/>
  <c r="D28" i="151"/>
  <c r="C28" i="151"/>
  <c r="B28" i="151"/>
  <c r="D27" i="151"/>
  <c r="D26" i="151"/>
  <c r="D25" i="151"/>
  <c r="D24" i="151"/>
  <c r="D23" i="151"/>
  <c r="D22" i="151"/>
  <c r="D21" i="151"/>
  <c r="D20" i="151"/>
  <c r="D19" i="151"/>
  <c r="D18" i="151"/>
  <c r="D17" i="151"/>
  <c r="D16" i="151"/>
  <c r="E12" i="151"/>
  <c r="C12" i="151"/>
  <c r="B12" i="151"/>
  <c r="D12" i="151" s="1"/>
  <c r="D11" i="151"/>
  <c r="D10" i="151"/>
  <c r="D9" i="151"/>
  <c r="D8" i="151"/>
  <c r="D7" i="151"/>
  <c r="D4" i="120"/>
  <c r="C4" i="148"/>
  <c r="E39" i="150" l="1"/>
  <c r="C39" i="150"/>
  <c r="B39" i="150"/>
  <c r="E34" i="150"/>
  <c r="C34" i="150"/>
  <c r="B34" i="150"/>
  <c r="Q19" i="150"/>
  <c r="O19" i="150"/>
  <c r="N19" i="150"/>
  <c r="M19" i="150"/>
  <c r="K19" i="150"/>
  <c r="J19" i="150"/>
  <c r="E7" i="150"/>
  <c r="D3" i="150"/>
  <c r="C7" i="150"/>
  <c r="B7" i="150"/>
  <c r="D7" i="150" l="1"/>
  <c r="D32" i="150"/>
  <c r="D31" i="150"/>
  <c r="D30" i="150"/>
  <c r="D26" i="150"/>
  <c r="E11" i="141" l="1"/>
  <c r="C11" i="141"/>
  <c r="B11" i="141"/>
  <c r="D17" i="141"/>
  <c r="D4" i="150"/>
  <c r="D6" i="120" l="1"/>
  <c r="E29" i="150"/>
  <c r="C29" i="150"/>
  <c r="B29" i="150"/>
  <c r="E24" i="150"/>
  <c r="C24" i="150"/>
  <c r="B24" i="150"/>
  <c r="H19" i="150"/>
  <c r="B44" i="150" l="1"/>
  <c r="C44" i="150"/>
  <c r="E44" i="150"/>
  <c r="F24" i="150" s="1"/>
  <c r="D24" i="150"/>
  <c r="D29" i="150"/>
  <c r="D19" i="150"/>
  <c r="D44" i="150" l="1"/>
  <c r="F43" i="150"/>
  <c r="F42" i="150"/>
  <c r="F41" i="150"/>
  <c r="F40" i="150"/>
  <c r="F39" i="150"/>
  <c r="F36" i="150"/>
  <c r="F38" i="150"/>
  <c r="F35" i="150"/>
  <c r="F37" i="150"/>
  <c r="F34" i="150"/>
  <c r="F29" i="150"/>
  <c r="F44" i="150"/>
  <c r="F26" i="150"/>
  <c r="F28" i="150"/>
  <c r="F33" i="150"/>
  <c r="F25" i="150"/>
  <c r="F27" i="150"/>
  <c r="F32" i="150"/>
  <c r="F31" i="150"/>
  <c r="F30" i="150"/>
  <c r="E20" i="141"/>
  <c r="C20" i="141"/>
  <c r="B20" i="141"/>
  <c r="D19" i="141"/>
  <c r="D18" i="141"/>
  <c r="D16" i="141"/>
  <c r="D15" i="141"/>
  <c r="D9" i="141"/>
  <c r="D8" i="141"/>
  <c r="D7" i="141"/>
  <c r="D11" i="141" l="1"/>
  <c r="D20" i="141"/>
</calcChain>
</file>

<file path=xl/sharedStrings.xml><?xml version="1.0" encoding="utf-8"?>
<sst xmlns="http://schemas.openxmlformats.org/spreadsheetml/2006/main" count="563" uniqueCount="275">
  <si>
    <t>APP ID</t>
  </si>
  <si>
    <t>Date Announced</t>
  </si>
  <si>
    <t>Grant Type</t>
  </si>
  <si>
    <t>Funded Rate</t>
  </si>
  <si>
    <t>Commitments</t>
  </si>
  <si>
    <t>Sector</t>
  </si>
  <si>
    <t>Announcement Date</t>
  </si>
  <si>
    <t>Sub Type</t>
  </si>
  <si>
    <t>Grant Title</t>
  </si>
  <si>
    <t>Admin Institution</t>
  </si>
  <si>
    <t>State</t>
  </si>
  <si>
    <t>Total</t>
  </si>
  <si>
    <t>Broad Research Area</t>
  </si>
  <si>
    <t>VIC</t>
  </si>
  <si>
    <t>NSW</t>
  </si>
  <si>
    <t>Plain Description</t>
  </si>
  <si>
    <t>Res KW1</t>
  </si>
  <si>
    <t>Res KW2</t>
  </si>
  <si>
    <t>Res KW3</t>
  </si>
  <si>
    <t>Res KW4</t>
  </si>
  <si>
    <t>Res KW5</t>
  </si>
  <si>
    <t>Funded</t>
  </si>
  <si>
    <t>Applications</t>
  </si>
  <si>
    <t xml:space="preserve"> Funded</t>
  </si>
  <si>
    <t>Amount</t>
  </si>
  <si>
    <t>Scheme</t>
  </si>
  <si>
    <t>Competitive grants</t>
  </si>
  <si>
    <t>CIA Name</t>
  </si>
  <si>
    <t>University of Melbourne</t>
  </si>
  <si>
    <t>University</t>
  </si>
  <si>
    <t xml:space="preserve">APP ID: </t>
  </si>
  <si>
    <t>DATE ANNOUNCED:</t>
  </si>
  <si>
    <t>The date of the Ministerial announcement of funding.</t>
  </si>
  <si>
    <t xml:space="preserve">CIA NAME: </t>
  </si>
  <si>
    <t xml:space="preserve">GRANT TYPE/SUB TYPE: </t>
  </si>
  <si>
    <t>The category of the grant for a funding scheme allocated by NHMRC.</t>
  </si>
  <si>
    <t xml:space="preserve">GRANT TITLE: </t>
  </si>
  <si>
    <t xml:space="preserve">The grant title supplied by applicants. </t>
  </si>
  <si>
    <t xml:space="preserve">ADMINISTERING INSTITUTION: </t>
  </si>
  <si>
    <t>The name of the Institution that administers the NHMRC grant funds - note that the actual research work may be performed externally to this Institution.</t>
  </si>
  <si>
    <t xml:space="preserve">STATE: </t>
  </si>
  <si>
    <t>The state or territory of the Administering Institution.</t>
  </si>
  <si>
    <t xml:space="preserve">SECTOR: </t>
  </si>
  <si>
    <t xml:space="preserve">TOTAL: </t>
  </si>
  <si>
    <t>KEYWORDS:</t>
  </si>
  <si>
    <t>Up to five keywords assigned by the grant applicants that best describe the research being undertaken and the possible health benefits of the research.</t>
  </si>
  <si>
    <t>PLAIN DESCRIPTION:</t>
  </si>
  <si>
    <t>A short description of the research being undertaken which has been provided by the grant applicants on application. Note that not all applications include a plain description.</t>
  </si>
  <si>
    <t>APPLICATIONS:</t>
  </si>
  <si>
    <t>Administering Institution Sector</t>
  </si>
  <si>
    <t>FUNDED RATE:</t>
  </si>
  <si>
    <t>FUNDED:</t>
  </si>
  <si>
    <t>The Application identification number assigned by NHMRC.</t>
  </si>
  <si>
    <t>The number of applications approved for funding by the Minister at the time of announcement. Approved grants may be declined by the applicant.</t>
  </si>
  <si>
    <t>The Funded Rate is the number of applications approved by the Minister divided by the number of applications submitted.</t>
  </si>
  <si>
    <t>The number of applications submitted. This number includes applications that may have been deemed ineligible or otherwise withrawn by the applicant after submission. Excludes applications that are seeking funding soley from organisations other than NHMRC, such as the Cancer Council or Cancer Australia.</t>
  </si>
  <si>
    <t>DISCLAIMER
The National Health and Medical Research Council is not responsible for any loss or damage (including consequential loss or damage) which may be suffered or incurred directly or indirectly from the use of the material on this website, whether as a result of negligence or otherwise.
While due care has been taken in preparation of this information, the NHMRC does not guarantee and assumes no legal liability or responsibility for the accuracy, currency, completeness of the information, or for the interpretation that may be given to the information.
The material contained on this website is made available to assist researchers, administering institutions and the general public in searching for NHMRC Grant funding information.  The Australian Government accepts no liability for any interference with or damage to a User's computer system, software or data occurring in connection with or relating to this website or its use. It is the User’s responsibility to take appropriate and adequate precautions to ensure that whatever is selected from this site is free of viruses or other contamination that may interfere with or damage the user's computer system, software or data.</t>
  </si>
  <si>
    <t>Health Services Research</t>
  </si>
  <si>
    <t>Research Institutes</t>
  </si>
  <si>
    <t>QLD</t>
  </si>
  <si>
    <t>WA</t>
  </si>
  <si>
    <t>Administering Institution</t>
  </si>
  <si>
    <t>Proportion of Funding</t>
  </si>
  <si>
    <t xml:space="preserve"> Total</t>
  </si>
  <si>
    <t>CIA Gender and Broad Research Area</t>
  </si>
  <si>
    <t>n/a</t>
  </si>
  <si>
    <t>CIA GENDER:</t>
  </si>
  <si>
    <t>.</t>
  </si>
  <si>
    <t>Fields of Research</t>
  </si>
  <si>
    <r>
      <t xml:space="preserve">The most relevant research sector of the Administering Institution - selected from </t>
    </r>
    <r>
      <rPr>
        <b/>
        <sz val="11"/>
        <rFont val="Calibri"/>
        <family val="2"/>
        <scheme val="minor"/>
      </rPr>
      <t xml:space="preserve">Government </t>
    </r>
    <r>
      <rPr>
        <sz val="11"/>
        <rFont val="Calibri"/>
        <family val="2"/>
        <scheme val="minor"/>
      </rPr>
      <t>(</t>
    </r>
    <r>
      <rPr>
        <i/>
        <sz val="11"/>
        <rFont val="Calibri"/>
        <family val="2"/>
        <scheme val="minor"/>
      </rPr>
      <t>Commonwealth, State or Territory agency</t>
    </r>
    <r>
      <rPr>
        <sz val="11"/>
        <rFont val="Calibri"/>
        <family val="2"/>
        <scheme val="minor"/>
      </rPr>
      <t xml:space="preserve">), </t>
    </r>
    <r>
      <rPr>
        <b/>
        <sz val="11"/>
        <rFont val="Calibri"/>
        <family val="2"/>
        <scheme val="minor"/>
      </rPr>
      <t>Hospitals and Health Services</t>
    </r>
    <r>
      <rPr>
        <sz val="11"/>
        <rFont val="Calibri"/>
        <family val="2"/>
        <scheme val="minor"/>
      </rPr>
      <t xml:space="preserve">, </t>
    </r>
    <r>
      <rPr>
        <b/>
        <sz val="11"/>
        <rFont val="Calibri"/>
        <family val="2"/>
        <scheme val="minor"/>
      </rPr>
      <t xml:space="preserve">Research Institutes </t>
    </r>
    <r>
      <rPr>
        <i/>
        <sz val="11"/>
        <rFont val="Calibri"/>
        <family val="2"/>
        <scheme val="minor"/>
      </rPr>
      <t>(Medical Research Institute)</t>
    </r>
    <r>
      <rPr>
        <sz val="11"/>
        <rFont val="Calibri"/>
        <family val="2"/>
        <scheme val="minor"/>
      </rPr>
      <t xml:space="preserve">, </t>
    </r>
    <r>
      <rPr>
        <b/>
        <sz val="11"/>
        <rFont val="Calibri"/>
        <family val="2"/>
        <scheme val="minor"/>
      </rPr>
      <t xml:space="preserve">University </t>
    </r>
    <r>
      <rPr>
        <sz val="11"/>
        <rFont val="Calibri"/>
        <family val="2"/>
        <scheme val="minor"/>
      </rPr>
      <t>and</t>
    </r>
    <r>
      <rPr>
        <b/>
        <sz val="11"/>
        <rFont val="Calibri"/>
        <family val="2"/>
        <scheme val="minor"/>
      </rPr>
      <t xml:space="preserve"> Other </t>
    </r>
    <r>
      <rPr>
        <sz val="11"/>
        <rFont val="Calibri"/>
        <family val="2"/>
        <scheme val="minor"/>
      </rPr>
      <t>(Charities and Philanthropic, Commercial, Professional Bodies, Networks, Associations, non-Government agencies and not for profit organisations)</t>
    </r>
    <r>
      <rPr>
        <i/>
        <sz val="11"/>
        <rFont val="Calibri"/>
        <family val="2"/>
        <scheme val="minor"/>
      </rPr>
      <t>.</t>
    </r>
  </si>
  <si>
    <t>The data within this workbook contains information extracted from Sapphire, which is NHMRC's grants management System.  It includes the following fields:</t>
  </si>
  <si>
    <t>The full amount awarded to the grant across all years of the grant as at date announced. Actual amounts paid to Administering Institutions may vary from the approved total shown here due to indexation of payments and other post award funding variations. Figures are GST exclusive.</t>
  </si>
  <si>
    <t>University of New South Wales</t>
  </si>
  <si>
    <t>Baker Heart and Diabetes Institute</t>
  </si>
  <si>
    <t xml:space="preserve">biomarkers </t>
  </si>
  <si>
    <t>Curtin University</t>
  </si>
  <si>
    <t>Public Health Research</t>
  </si>
  <si>
    <t>International Collaborations</t>
  </si>
  <si>
    <t xml:space="preserve">dementia </t>
  </si>
  <si>
    <t xml:space="preserve">alzheimer disease </t>
  </si>
  <si>
    <t xml:space="preserve">clinical trial </t>
  </si>
  <si>
    <t xml:space="preserve">therapeutic target </t>
  </si>
  <si>
    <t>Basic Science Research</t>
  </si>
  <si>
    <t>Clinical Medicine and Science Research</t>
  </si>
  <si>
    <t>The first named Chief Investigator (Chief Investigator A) on the grant. Refer to reference table below for abbreviations used in researcher titles.</t>
  </si>
  <si>
    <t>Researcher Titles Reference Table</t>
  </si>
  <si>
    <t>Abbreviation Used</t>
  </si>
  <si>
    <t>Full Meaning</t>
  </si>
  <si>
    <t>Assoc Prof</t>
  </si>
  <si>
    <t>Prof</t>
  </si>
  <si>
    <t>Dr</t>
  </si>
  <si>
    <t>Professor</t>
  </si>
  <si>
    <t>Associate Professor</t>
  </si>
  <si>
    <t>Doctor</t>
  </si>
  <si>
    <t>Dean</t>
  </si>
  <si>
    <t>Emer Prof</t>
  </si>
  <si>
    <t>Emeritus Professor</t>
  </si>
  <si>
    <t>Lord</t>
  </si>
  <si>
    <t>Miss</t>
  </si>
  <si>
    <t>Mr</t>
  </si>
  <si>
    <t>Mister</t>
  </si>
  <si>
    <t>Mrs</t>
  </si>
  <si>
    <t>Ms</t>
  </si>
  <si>
    <t>Rev</t>
  </si>
  <si>
    <t>Reverend</t>
  </si>
  <si>
    <t>Sir</t>
  </si>
  <si>
    <t>Asst Prof</t>
  </si>
  <si>
    <t>Assistant Professor</t>
  </si>
  <si>
    <t xml:space="preserve">health services research </t>
  </si>
  <si>
    <t>State/Territory</t>
  </si>
  <si>
    <t xml:space="preserve">biomedical and clinical sciences | neurosciences | cellular nervous system | </t>
  </si>
  <si>
    <t>2022 NHMRC-AMED Dementia Collaborative Research Joint Funding</t>
  </si>
  <si>
    <t>Dr Chien-Hsiung Yu</t>
  </si>
  <si>
    <t>Dr Quan Huynh</t>
  </si>
  <si>
    <t>Exploring biomarkers, therapeutic targets, and modifiable risk factors for non-Alzheimer's dementia</t>
  </si>
  <si>
    <t xml:space="preserve">lifestyle factors </t>
  </si>
  <si>
    <t xml:space="preserve">risk management </t>
  </si>
  <si>
    <t>There are various form of dementia, e.g. Alzheimer's disease (AD), vascular dementia (VaD), and frontotemporal dementia (FTD). AD has been a research focus in the last decade as it is the major form of dementia, while there is far less research progress in VaD and FTD. Our project aims to improve understanding on VaD and FTD, focusing on accurate diagnosis, potential therapeutic targets and modifiable risk factors, with the ultimate goal to improve quality of life of people living with dementia.</t>
  </si>
  <si>
    <t xml:space="preserve">Novel therapeutic strategies to intervene in tau-associated neurodegeneration by modulating tau clearance and neuroinflammation </t>
  </si>
  <si>
    <t xml:space="preserve">biomedical and clinical sciences | immunology | innate immunity | biomedical and clinical sciences | neurosciences | central nervous system  | </t>
  </si>
  <si>
    <t xml:space="preserve">neuroinflammation </t>
  </si>
  <si>
    <t xml:space="preserve">frontotemporal dementia </t>
  </si>
  <si>
    <t xml:space="preserve">neurodegeneration </t>
  </si>
  <si>
    <t>Research has shown that abnormal build-up of tau protein triggers neuron death and the onset of dementia. Investigators in this project will develop the rationale to link pathways that contribute to dangerous levels of tau protein trash and examine if our candidate therapeutics can block these damaging cascades and thus delay the progression of dementia. A positive outcome for this study will be to identify specific and effective therapies to transition to a phase 1 clinical trial for dementia.</t>
  </si>
  <si>
    <t>Reducing Cognitive impairment by management of Heart Failure as a Modifiable Risk Factor: the Cog-HF trial</t>
  </si>
  <si>
    <t xml:space="preserve">biomedical and clinical sciences | clinical sciences | geriatrics and gerontology  | </t>
  </si>
  <si>
    <t xml:space="preserve">cognitive decline </t>
  </si>
  <si>
    <t xml:space="preserve">chronic heart failure (chf) </t>
  </si>
  <si>
    <t xml:space="preserve">cardiac rehabilitation </t>
  </si>
  <si>
    <t>This study will test the feasibility and effectiveness of an innovative model of care for cognitively impaired patients with heart failure. The program aims to improve cognition, reduce dementia risk and cardiovascular events, and will be supported by innovative technology for wide scale rollout and implementation. These findings will transform the way healthcare is delivered to cognitively-impaired patients with heart disease, and substantially reduce dementia in Australia and Japan.</t>
  </si>
  <si>
    <t>The University of Queensland</t>
  </si>
  <si>
    <t>2023 outcomes by announcement</t>
  </si>
  <si>
    <t>2023 outcomes by Scheme</t>
  </si>
  <si>
    <t>2023 outcomes by Administering Institution for competitive grants</t>
  </si>
  <si>
    <t>2023 outcomes by Administering Institution State/Territory for competitive grants</t>
  </si>
  <si>
    <t>2023 outcomes by Administering Institution Sector for competitive grants</t>
  </si>
  <si>
    <t>2023 outcomes by CIA gender for competitive grants</t>
  </si>
  <si>
    <t xml:space="preserve">2023 outcomes by scheme and CIA gender for competitive grants </t>
  </si>
  <si>
    <t>2023 outcomes by CIA gender and Broad Research Area for competitive grants</t>
  </si>
  <si>
    <t>2023 outcomes for competitive grants - 2022 NHMRC-AMED Dementia Collaborative Research Joint Funding</t>
  </si>
  <si>
    <r>
      <t xml:space="preserve">2023 outcomes for competitive grants - </t>
    </r>
    <r>
      <rPr>
        <b/>
        <sz val="11"/>
        <color theme="1"/>
        <rFont val="Calibri"/>
        <family val="2"/>
        <scheme val="minor"/>
      </rPr>
      <t>2022 NHMRC-AMED Dementia Collaborative Research Joint Funding</t>
    </r>
    <r>
      <rPr>
        <b/>
        <sz val="11"/>
        <rFont val="Calibri"/>
        <family val="2"/>
        <scheme val="minor"/>
      </rPr>
      <t xml:space="preserve"> by Administering Institution State/Territory</t>
    </r>
  </si>
  <si>
    <t xml:space="preserve">2023 outcomes for competitive grants - 2022 NHMRC-AMED Dementia Collaborative Research Joint Funding by Administering Institution </t>
  </si>
  <si>
    <t>Summary of the results of the NHMRC 2023 Grant Application Round</t>
  </si>
  <si>
    <t>March 2023 Total</t>
  </si>
  <si>
    <r>
      <t>International Collaborations</t>
    </r>
    <r>
      <rPr>
        <vertAlign val="superscript"/>
        <sz val="11"/>
        <color theme="1"/>
        <rFont val="Calibri"/>
        <family val="2"/>
        <scheme val="minor"/>
      </rPr>
      <t>1</t>
    </r>
  </si>
  <si>
    <t>Woman</t>
  </si>
  <si>
    <t>Man</t>
  </si>
  <si>
    <t>Gender*</t>
  </si>
  <si>
    <t>Non-binary**</t>
  </si>
  <si>
    <t>Not stated***</t>
  </si>
  <si>
    <t>***Comprises applicants who indicated in their Sapphire profile that their gender was 'Prefer not to answer' or if the gender field was not completed (null).</t>
  </si>
  <si>
    <t>*NHMRC has implemented changes to the gender field in researcher profiles in Sapphire, its grant management system, to give researchers the option to self-identify as 'non binary' or to specify a different term. This aligns with the Australian Bureau of Statistics 2020 Standard for Sex, Gender, Variations of Sex Characteristics and Sexual Orientation Variables (ABS 2020 Standard).  
As per the ABS 2020 Standard, the recommended output categories to be used for reporting data by gender are:
Woman
Man
Non-binary
Not stated
For more information on the ABS 2020 Standard please refer to: https://www.abs.gov.au/statistics/standards/standard-sex-gender-variations-sex-characteristics-and-sexual-orientation-variables/latest-release#gender
For more information on NHMRC's collection of gender data in Sapphire, please refer to the NHMRC website: https://www.nhmrc.gov.au/about-us/news-centre/rao-alert-change-implemented-sapphire-profiles?auNHMRC=ostQ3nYSvil5W-KJSE-SqXxrCxcejYX1Vej4rF3v78s</t>
  </si>
  <si>
    <t>Non-binary</t>
  </si>
  <si>
    <t>Not stated</t>
  </si>
  <si>
    <t>**Comprises applicants who selected a gender of 'Non-binary' or 'I use a different term' in their Sapphire profile.</t>
  </si>
  <si>
    <t>Assoc Prof Abdullah Mamun</t>
  </si>
  <si>
    <t>2022 Global Alliance for Chronic Diseases</t>
  </si>
  <si>
    <t>Implementing a life course approach in antenatal and postnatal care settings for prevention and reduction of non-communicable disease risks in Nepal (IpreventNCD)</t>
  </si>
  <si>
    <t xml:space="preserve">health sciences | health services and systems | primary health care | </t>
  </si>
  <si>
    <t xml:space="preserve">implementation </t>
  </si>
  <si>
    <t>antenatal care</t>
  </si>
  <si>
    <t>pregnancy</t>
  </si>
  <si>
    <t>behaviour change</t>
  </si>
  <si>
    <t>health systems</t>
  </si>
  <si>
    <t>IpreventNCD takes a life course approach to reduce the risks for noncommunicable diseases (NCDs) in young people and the next generation. Our implementation research aims at strengthening the reduction of premature mortality from NCDs; reduction of health inequities; and advancing preventive health programs and policies in Nepal. Findings will provide the missing evidence for the implementation of evidence-based integration of primary health care and health promotion in low resource settings.</t>
  </si>
  <si>
    <t>Prof Brian Oldenburg</t>
  </si>
  <si>
    <t>Structured Health Interventions to reduce cardiometaboLic risk among adoLescents and yOuNG adults in tribal communities in North-eastern India (SHILLONG): A type 2 hybrid Cluster-Randomized Trial</t>
  </si>
  <si>
    <t xml:space="preserve">health sciences | health services and systems | implementation science and evaluation | </t>
  </si>
  <si>
    <t>adolescent health</t>
  </si>
  <si>
    <t>physical activity</t>
  </si>
  <si>
    <t>dietary factors</t>
  </si>
  <si>
    <t>cardiovascular disease</t>
  </si>
  <si>
    <t>Meghalaya is a hilly state in north-eastern India where many Indigenous people from the Khasi tribe live. Our recent study with residents from this state found that high blood sugar, high blood pressure and overweight are very common. The development of heart disease and diabetes starts early in life and lifelong patterns of behaviour are well established by early adulthood. Our program will evaluate a lifestyle change program with young people from these communities.</t>
  </si>
  <si>
    <t>Prof David Peiris</t>
  </si>
  <si>
    <t>Adolescent resilience-building in urban slums - a multifaceted trial of life skills education in India (ANUMATI)</t>
  </si>
  <si>
    <t>The George Institute for Global Health</t>
  </si>
  <si>
    <t xml:space="preserve">adolescent health </t>
  </si>
  <si>
    <t>resilience</t>
  </si>
  <si>
    <t>psychological stress</t>
  </si>
  <si>
    <t>primary care</t>
  </si>
  <si>
    <t>chronic diseases</t>
  </si>
  <si>
    <t>India’s 12 million+ adolescents who live in slums are exposed to many stressors which affect current and future well-being. Life skills education programs can enhance young people’s resilience to these stressors, but little is known about how to implement them in resource-constrained setting like slums. We will test two strategies to improve uptake of life skills education in 102 slums in New Delhi and Hyderabad, assess their cost-effectiveness and use the findings to inform policy.</t>
  </si>
  <si>
    <t>Dr Bindu Patel</t>
  </si>
  <si>
    <t>Evaluating the impact, investment case and scale-up of 'Health Promoting Schools' in Fiji</t>
  </si>
  <si>
    <t xml:space="preserve">health sciences | health services and systems | implementation science and evaluation | health sciences | public health | health promotion | health sciences | public health | preventative health care | </t>
  </si>
  <si>
    <t xml:space="preserve">school health promotion </t>
  </si>
  <si>
    <t>dietary lifestyle</t>
  </si>
  <si>
    <t>mental health promotion</t>
  </si>
  <si>
    <t>health education</t>
  </si>
  <si>
    <t>Health Promoting Schools was implemented in a selection of schools in Fiji in 2016 to improve long term health and well-being by addressing lifestyle-related risk factors. This Australia-Fiji collaboration will assess the lessons from that initial rollout, co-design with communities the next phase to 200 schools, and then assess effectiveness, investment case and sustainability. The findings will ensure the potential for sustainable health and social benefits from the program are realised.</t>
  </si>
  <si>
    <t>2023 outcomes for competitive grants - 2022 Global Alliance for Chronic Diseases</t>
  </si>
  <si>
    <t>SA</t>
  </si>
  <si>
    <t>Deakin University</t>
  </si>
  <si>
    <t>Griffith University</t>
  </si>
  <si>
    <t>South Australian Health and Medical Research Institute Limited</t>
  </si>
  <si>
    <t>Southern Cross University</t>
  </si>
  <si>
    <t>University of Western Australia</t>
  </si>
  <si>
    <t>University of Wollongong</t>
  </si>
  <si>
    <t>Western Sydney University</t>
  </si>
  <si>
    <r>
      <rPr>
        <vertAlign val="superscript"/>
        <sz val="11"/>
        <color theme="1"/>
        <rFont val="Calibri"/>
        <family val="2"/>
        <scheme val="minor"/>
      </rPr>
      <t>1</t>
    </r>
    <r>
      <rPr>
        <sz val="11"/>
        <color theme="1"/>
        <rFont val="Calibri"/>
        <family val="2"/>
        <scheme val="minor"/>
      </rPr>
      <t xml:space="preserve"> Comprises 2022 NHMRC-AMED Dementia Collaborative Research Joint Funding and 2022 Global Alliance for Chronic Diseases</t>
    </r>
  </si>
  <si>
    <t>2023 outcomes for competitive grants - 2022 Global Alliance for Chronic Diseases by Administering Institution State/Territory</t>
  </si>
  <si>
    <t xml:space="preserve">2023 outcomes for competitive grants - 2022 Global Alliance for Chronic Diseases by Administering Institution </t>
  </si>
  <si>
    <t>April 2023 Total</t>
  </si>
  <si>
    <t>BROAD RESEARCH AREA:</t>
  </si>
  <si>
    <r>
      <t xml:space="preserve">Applicants are asked to select one of following 'Broad Research Areas' on their application:
</t>
    </r>
    <r>
      <rPr>
        <b/>
        <sz val="11"/>
        <rFont val="Calibri"/>
        <family val="2"/>
        <scheme val="minor"/>
      </rPr>
      <t xml:space="preserve">- Basic Science Research
- Clinical Medicine and Science Research
- Public Health Research
- Health Services Research
</t>
    </r>
    <r>
      <rPr>
        <sz val="11"/>
        <rFont val="Calibri"/>
        <family val="2"/>
        <scheme val="minor"/>
      </rPr>
      <t xml:space="preserve">
Equipment Grants and IRIISS Grants are not applicable.
For definitions of each Broad Research Area please refer to the NHMRC website:
https://www.nhmrc.gov.au/about-us/resources/australian-standard-research-classifications-and-research-keywords</t>
    </r>
  </si>
  <si>
    <r>
      <t xml:space="preserve">The CIA gender data is obtained from the CIA's Sapphire profile. 
NHMRC has implemented changes to the gender field in researcher profiles in Sapphire, its grant management system, to give researchers the option to self-identify as 'non binary' or to specify a different term. This aligns with the Australian Bureau of Statistics 2020 Standard for Sex, Gender, Variations of Sex Characteristics and Sexual Orientation Variables (ABS 2020 Standard).  
As per the ABS 2020 Standard, the recommended output categories to be used for reporting data by gender are:
</t>
    </r>
    <r>
      <rPr>
        <b/>
        <sz val="11"/>
        <color theme="1"/>
        <rFont val="Calibri"/>
        <family val="2"/>
        <scheme val="minor"/>
      </rPr>
      <t>- Woman
- Man
- Non-binary
- Not stated</t>
    </r>
    <r>
      <rPr>
        <sz val="11"/>
        <color theme="1"/>
        <rFont val="Calibri"/>
        <family val="2"/>
        <scheme val="minor"/>
      </rPr>
      <t xml:space="preserve">
'Non-binary' comprises applicants who selected a gender of 'Non-binary' or 'I use a different term' in their Sapphire profile.
''Not stated' comprises applicants who indicated in their Sapphire profile that their gender was 'Prefer not to answer' or if the gender field was not completed (null).
For more information on the ABS 2020 Standard please refer to: https://www.abs.gov.au/statistics/standards/standard-sex-gender-variations-sex-characteristics-and-sexual-orientation-variables/latest-release#gender
For more information on NHMRC's collection of gender data in Sapphire, please refer to the NHMRC website: https://www.nhmrc.gov.au/about-us/news-centre/rao-alert-change-implemented-sapphire-profiles?auNHMRC=ostQ3nYSvil5W-KJSE-SqXxrCxcejYX1Vej4rF3v78s</t>
    </r>
  </si>
  <si>
    <t>Woman or Female</t>
  </si>
  <si>
    <t>Man or Male</t>
  </si>
  <si>
    <t>I use a different term</t>
  </si>
  <si>
    <t>Prefer not to answer</t>
  </si>
  <si>
    <t>[null]</t>
  </si>
  <si>
    <t>CIA Gender Reference Table</t>
  </si>
  <si>
    <t>Collected in Sapphire as:</t>
  </si>
  <si>
    <t>Reported as:</t>
  </si>
  <si>
    <t>Dr Yijun Pan</t>
  </si>
  <si>
    <t>Prof Helena Teede</t>
  </si>
  <si>
    <t>Partnership Projects</t>
  </si>
  <si>
    <t>2022 Partnership Projects PRC2</t>
  </si>
  <si>
    <t xml:space="preserve">Advancing Women in Healthcare Leadership- Implementation research </t>
  </si>
  <si>
    <t>Monash University</t>
  </si>
  <si>
    <t xml:space="preserve">health sciences | health services and systems | implementation science and evaluation | health sciences | health services and systems | health services and systems not elsewhere classified | </t>
  </si>
  <si>
    <t xml:space="preserve">gender </t>
  </si>
  <si>
    <t xml:space="preserve">health systems </t>
  </si>
  <si>
    <t xml:space="preserve">organisational processes </t>
  </si>
  <si>
    <t>Women comprise 75% of the healthcare workforce, yet are highly under-represented in leadership, impacting equity and health outcomes. With unprecedented partnership, we have generated evidence on effective organisational interventions to advance women in healthcare leadership. Here we aim to address partner priorities with implementation research on evidence-based organisational interventions, generating an implementation toolkit for scale to advance leadership equity and improve healthcare.</t>
  </si>
  <si>
    <t>Prof Fiona Coyer</t>
  </si>
  <si>
    <t>Eliminating harm from devices across the life span in critical illness: The DEFENCE study.</t>
  </si>
  <si>
    <t>Queensland University of Technology</t>
  </si>
  <si>
    <t xml:space="preserve">health sciences | nursing | acute care | health sciences | health services and systems | patient safety | </t>
  </si>
  <si>
    <t xml:space="preserve">nursing care </t>
  </si>
  <si>
    <t xml:space="preserve">early prevention </t>
  </si>
  <si>
    <t xml:space="preserve">pressure ulcers </t>
  </si>
  <si>
    <t xml:space="preserve">critical care </t>
  </si>
  <si>
    <t xml:space="preserve">evidence-based clinical practice </t>
  </si>
  <si>
    <t>Therapeutic monitoring devices are essential to guide clinical care in all intensive care units. Skin injury (harm) from devices is a constant threat. This study aims to eliminate device-related patient harm. Working with our partners we will co-develop implementation strategies to guide local execution of evidence-based practices and then test and evaluate these in critically ill patients of all ages. Our disseminated results will advance practice, and improve patient safety and outcomes.</t>
  </si>
  <si>
    <t>Prof Robyn A Clark</t>
  </si>
  <si>
    <t xml:space="preserve">safe@home: effectiveness and cost effectiveness of telemonitoring and virtual care supported by primary care for people living with chronic disease in low socioeconomic neighbourhoods for reducing ambulance ramping, readmission and GP clinic block. </t>
  </si>
  <si>
    <t>Flinders University</t>
  </si>
  <si>
    <t xml:space="preserve">health sciences | health services and systems | digital health | </t>
  </si>
  <si>
    <t xml:space="preserve">readmission rates </t>
  </si>
  <si>
    <t xml:space="preserve">chronic diseases </t>
  </si>
  <si>
    <t xml:space="preserve">economic analysis </t>
  </si>
  <si>
    <t xml:space="preserve">primary care </t>
  </si>
  <si>
    <t xml:space="preserve">telementoring </t>
  </si>
  <si>
    <t>This project will contribute to a substantial breakthrough in the care of patients with chronic conditions living in low socioeconomic neighbourhoods. Safe@home model of care will directly address barriers to access and health inequalities. Through augmenting the opportunities for care provision at home and integration with the primary and secondary care, the model of care has the potential to reduce health care utilisation of hospitals and EDs and improve survivorship and quality of life.</t>
  </si>
  <si>
    <t>Prof Andrew Bell</t>
  </si>
  <si>
    <t>Systems Thinking with Active Implementation Research (STAIR) to prevent childhood obesity: an effectiveness-implementation trial</t>
  </si>
  <si>
    <t xml:space="preserve">health sciences | public health | health promotion | </t>
  </si>
  <si>
    <t xml:space="preserve">overweight/obesity </t>
  </si>
  <si>
    <t xml:space="preserve">primary school-aged children </t>
  </si>
  <si>
    <t xml:space="preserve">social determinants of health </t>
  </si>
  <si>
    <t xml:space="preserve">preventive health </t>
  </si>
  <si>
    <t>Society asks a lot of schools, including that they protect children's health and wellbeing. This trial will work out the best way of supporting schools, teachers and school communities to create and sustain school environments that protect children's physical and mental health. We will measure the impact and return on investment of this support on children's health and education outcomes as well as on the schools themselves.</t>
  </si>
  <si>
    <t>Prof Mario Alvarez-Jimenez</t>
  </si>
  <si>
    <t>EValuating the Impact Of DigitaLly Enhancing Australian Youth Mental Health SerVicEs (the EVOLVE project): A Large Scale, Controlled, Process and Economic Evaluation of a Blended Digital Intervention</t>
  </si>
  <si>
    <t xml:space="preserve">psychology | clinical and health psychology | clinical psychology | </t>
  </si>
  <si>
    <t xml:space="preserve">mental health services </t>
  </si>
  <si>
    <t xml:space="preserve">youth </t>
  </si>
  <si>
    <t xml:space="preserve">clinical psychology </t>
  </si>
  <si>
    <t xml:space="preserve">economic evaluation </t>
  </si>
  <si>
    <t>The mental health system is overwhelmed and has catastrophically failed to meet the needs of those with mental-ill health. Despite the potential for digital technology to be a pillar of a modern, sustainable, and effective mental health system, digital interventions have not been integrated into mental health services. This aim of this project is to address this global failure by evaluating the real world impact of digitally enhancing a a large network of mental health services.</t>
  </si>
  <si>
    <t>Prof Catherine Sherrington</t>
  </si>
  <si>
    <t>Quality coaching to implement a hospital fall prevention strategy: intervention development and evaluation in a stepped wedge trial</t>
  </si>
  <si>
    <t>University of Sydney</t>
  </si>
  <si>
    <t xml:space="preserve">falls prevention </t>
  </si>
  <si>
    <t xml:space="preserve">quality improvement </t>
  </si>
  <si>
    <t xml:space="preserve">aged health </t>
  </si>
  <si>
    <t xml:space="preserve">hospitals </t>
  </si>
  <si>
    <t>This project will assess whether the use of a quality coaching approach enhances implementation and effectiveness of falls prevention initiatives in partner Sydney Local Health District (SLHD).     Stage 1 of the project will involve co-design of a quality coaching approach for falls prevention in wards of partner Sydney Local Health District using data from pilot work in our two partner Health Districts.    Stage 2 of the project will involve a stepped wedge trial to test the quality coaching approach.</t>
  </si>
  <si>
    <t>2023 outcomes for competitive grants - Partnership Projects</t>
  </si>
  <si>
    <t>2023 outcomes for competitive grants - Partnership Projects by Administering Institution State/Territory</t>
  </si>
  <si>
    <t xml:space="preserve">2023 outcomes for competitive grants - Partnership Projects by Administering Institution </t>
  </si>
  <si>
    <t>The University of Adelaide</t>
  </si>
  <si>
    <t>The University of Newcastle</t>
  </si>
  <si>
    <t>May 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</si>
</sst>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164" formatCode="[$-C09]dd\-mmm\-yy;@"/>
    <numFmt numFmtId="165" formatCode="0.0%"/>
    <numFmt numFmtId="166" formatCode="&quot;$&quot;#,##0"/>
    <numFmt numFmtId="167" formatCode="&quot;$&quot;#,##0.00"/>
    <numFmt numFmtId="168" formatCode="0_ ;\-0\ "/>
    <numFmt numFmtId="169" formatCode="_-&quot;$&quot;* #,##0_-;\-&quot;$&quot;* #,##0_-;_-&quot;$&quot;* &quot;-&quot;??_-;_-@_-"/>
  </numFmts>
  <fonts count="32" x14ac:knownFonts="1">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u/>
      <sz val="10"/>
      <color indexed="12"/>
      <name val="Arial"/>
      <family val="2"/>
    </font>
    <font>
      <b/>
      <u/>
      <sz val="14"/>
      <name val="Arial"/>
      <family val="2"/>
    </font>
    <font>
      <i/>
      <sz val="11"/>
      <name val="Calibri"/>
      <family val="2"/>
      <scheme val="minor"/>
    </font>
    <font>
      <vertAlign val="superscript"/>
      <sz val="11"/>
      <color theme="1"/>
      <name val="Calibri"/>
      <family val="2"/>
      <scheme val="minor"/>
    </font>
    <font>
      <u/>
      <sz val="11"/>
      <color theme="1"/>
      <name val="Calibri"/>
      <family val="2"/>
      <scheme val="minor"/>
    </font>
    <font>
      <sz val="8"/>
      <name val="Calibri"/>
      <family val="2"/>
      <scheme val="minor"/>
    </font>
  </fonts>
  <fills count="4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
      <patternFill patternType="solid">
        <fgColor theme="0"/>
        <bgColor theme="4" tint="0.79998168889431442"/>
      </patternFill>
    </fill>
    <fill>
      <patternFill patternType="solid">
        <fgColor theme="3" tint="0.59999389629810485"/>
        <bgColor indexed="64"/>
      </patternFill>
    </fill>
    <fill>
      <patternFill patternType="solid">
        <fgColor theme="5" tint="0.79998168889431442"/>
        <bgColor indexed="64"/>
      </patternFill>
    </fill>
    <fill>
      <patternFill patternType="solid">
        <fgColor theme="3" tint="0.59999389629810485"/>
        <bgColor theme="4" tint="0.79998168889431442"/>
      </patternFill>
    </fill>
  </fills>
  <borders count="100">
    <border>
      <left/>
      <right/>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theme="0" tint="-0.24994659260841701"/>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style="hair">
        <color auto="1"/>
      </left>
      <right/>
      <top style="hair">
        <color auto="1"/>
      </top>
      <bottom style="hair">
        <color auto="1"/>
      </bottom>
      <diagonal/>
    </border>
    <border>
      <left style="medium">
        <color indexed="64"/>
      </left>
      <right style="hair">
        <color auto="1"/>
      </right>
      <top style="medium">
        <color indexed="64"/>
      </top>
      <bottom style="medium">
        <color indexed="64"/>
      </bottom>
      <diagonal/>
    </border>
    <border>
      <left style="medium">
        <color indexed="64"/>
      </left>
      <right style="hair">
        <color auto="1"/>
      </right>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top style="medium">
        <color indexed="64"/>
      </top>
      <bottom style="hair">
        <color auto="1"/>
      </bottom>
      <diagonal/>
    </border>
    <border>
      <left style="hair">
        <color auto="1"/>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hair">
        <color auto="1"/>
      </right>
      <top style="medium">
        <color indexed="64"/>
      </top>
      <bottom style="hair">
        <color indexed="64"/>
      </bottom>
      <diagonal/>
    </border>
    <border>
      <left style="medium">
        <color indexed="64"/>
      </left>
      <right/>
      <top style="hair">
        <color indexed="64"/>
      </top>
      <bottom style="hair">
        <color indexed="64"/>
      </bottom>
      <diagonal/>
    </border>
    <border>
      <left/>
      <right style="hair">
        <color auto="1"/>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style="hair">
        <color indexed="64"/>
      </top>
      <bottom style="medium">
        <color indexed="64"/>
      </bottom>
      <diagonal/>
    </border>
    <border>
      <left/>
      <right style="hair">
        <color auto="1"/>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70">
    <xf numFmtId="0" fontId="0" fillId="0" borderId="0"/>
    <xf numFmtId="0" fontId="1" fillId="0" borderId="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10" applyNumberFormat="0" applyAlignment="0" applyProtection="0"/>
    <xf numFmtId="0" fontId="15" fillId="7" borderId="11" applyNumberFormat="0" applyAlignment="0" applyProtection="0"/>
    <xf numFmtId="0" fontId="16" fillId="7" borderId="10" applyNumberFormat="0" applyAlignment="0" applyProtection="0"/>
    <xf numFmtId="0" fontId="17" fillId="0" borderId="12" applyNumberFormat="0" applyFill="0" applyAlignment="0" applyProtection="0"/>
    <xf numFmtId="0" fontId="18" fillId="8" borderId="13" applyNumberFormat="0" applyAlignment="0" applyProtection="0"/>
    <xf numFmtId="0" fontId="6" fillId="0" borderId="0" applyNumberFormat="0" applyFill="0" applyBorder="0" applyAlignment="0" applyProtection="0"/>
    <xf numFmtId="0" fontId="3" fillId="9" borderId="14" applyNumberFormat="0" applyFont="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33" borderId="0" applyNumberFormat="0" applyBorder="0" applyAlignment="0" applyProtection="0"/>
    <xf numFmtId="0" fontId="1" fillId="0" borderId="0"/>
    <xf numFmtId="0" fontId="21" fillId="0" borderId="0"/>
    <xf numFmtId="0" fontId="25" fillId="0" borderId="0" applyNumberFormat="0" applyFill="0" applyBorder="0" applyAlignment="0" applyProtection="0"/>
    <xf numFmtId="0" fontId="1" fillId="0" borderId="0"/>
    <xf numFmtId="0" fontId="1" fillId="0" borderId="0"/>
    <xf numFmtId="0" fontId="1" fillId="0" borderId="0"/>
    <xf numFmtId="14" fontId="26" fillId="0" borderId="23" applyFill="0" applyProtection="0">
      <alignment horizontal="right"/>
    </xf>
    <xf numFmtId="0" fontId="3" fillId="0" borderId="0"/>
    <xf numFmtId="0" fontId="3" fillId="9" borderId="14"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4" fontId="26" fillId="0" borderId="23" applyFill="0" applyProtection="0">
      <alignment horizontal="right"/>
    </xf>
    <xf numFmtId="14" fontId="26" fillId="0" borderId="23" applyFill="0" applyProtection="0">
      <alignment horizontal="right"/>
    </xf>
    <xf numFmtId="0" fontId="26" fillId="0" borderId="23" applyNumberFormat="0" applyFill="0" applyProtection="0">
      <alignment horizontal="left"/>
    </xf>
    <xf numFmtId="14" fontId="26" fillId="0" borderId="23" applyFill="0" applyProtection="0">
      <alignment horizontal="right"/>
    </xf>
    <xf numFmtId="9" fontId="3" fillId="0" borderId="0" applyFont="0" applyFill="0" applyBorder="0" applyAlignment="0" applyProtection="0"/>
    <xf numFmtId="44" fontId="3" fillId="0" borderId="0" applyFont="0" applyFill="0" applyBorder="0" applyAlignment="0" applyProtection="0"/>
  </cellStyleXfs>
  <cellXfs count="296">
    <xf numFmtId="0" fontId="0" fillId="0" borderId="0" xfId="0"/>
    <xf numFmtId="0" fontId="2" fillId="2"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0" fillId="2" borderId="0" xfId="0" applyFill="1" applyAlignment="1">
      <alignment horizontal="center"/>
    </xf>
    <xf numFmtId="166" fontId="0" fillId="2" borderId="0" xfId="0" applyNumberFormat="1" applyFill="1" applyAlignment="1">
      <alignment horizontal="center"/>
    </xf>
    <xf numFmtId="0" fontId="22" fillId="0" borderId="0" xfId="0" applyFont="1"/>
    <xf numFmtId="0" fontId="0" fillId="0" borderId="0" xfId="0" applyAlignment="1">
      <alignment horizontal="center"/>
    </xf>
    <xf numFmtId="0" fontId="0" fillId="2" borderId="0" xfId="0" applyFill="1" applyAlignment="1">
      <alignment horizontal="left"/>
    </xf>
    <xf numFmtId="0" fontId="5" fillId="2" borderId="0" xfId="0" applyFont="1" applyFill="1"/>
    <xf numFmtId="167" fontId="0" fillId="2" borderId="0" xfId="0" applyNumberFormat="1" applyFill="1"/>
    <xf numFmtId="0" fontId="0" fillId="2" borderId="0" xfId="0" applyFill="1"/>
    <xf numFmtId="166" fontId="0" fillId="2" borderId="0" xfId="0" applyNumberFormat="1" applyFill="1"/>
    <xf numFmtId="0" fontId="2" fillId="0" borderId="0" xfId="0" applyFont="1"/>
    <xf numFmtId="0" fontId="24" fillId="0" borderId="0" xfId="0" applyFont="1" applyAlignment="1">
      <alignment horizontal="center"/>
    </xf>
    <xf numFmtId="0" fontId="2" fillId="2" borderId="0" xfId="0" applyFont="1" applyFill="1" applyAlignment="1">
      <alignment horizontal="center"/>
    </xf>
    <xf numFmtId="0" fontId="0" fillId="2" borderId="32" xfId="0" applyFill="1" applyBorder="1" applyAlignment="1">
      <alignment vertical="center"/>
    </xf>
    <xf numFmtId="166" fontId="2" fillId="2" borderId="0" xfId="0" applyNumberFormat="1" applyFont="1" applyFill="1" applyAlignment="1">
      <alignment horizontal="center"/>
    </xf>
    <xf numFmtId="0" fontId="6" fillId="2" borderId="0" xfId="0" applyFont="1" applyFill="1"/>
    <xf numFmtId="0" fontId="23" fillId="2" borderId="0" xfId="0" applyFont="1" applyFill="1" applyAlignment="1">
      <alignment horizontal="center"/>
    </xf>
    <xf numFmtId="14" fontId="0" fillId="0" borderId="0" xfId="0" applyNumberFormat="1" applyAlignment="1">
      <alignment horizontal="center"/>
    </xf>
    <xf numFmtId="0" fontId="20" fillId="0" borderId="0" xfId="0" applyFont="1" applyAlignment="1">
      <alignment horizontal="center"/>
    </xf>
    <xf numFmtId="0" fontId="24" fillId="0" borderId="0" xfId="0" applyFont="1"/>
    <xf numFmtId="0" fontId="20" fillId="0" borderId="0" xfId="0" applyFont="1" applyAlignment="1">
      <alignment horizontal="left"/>
    </xf>
    <xf numFmtId="165" fontId="0" fillId="2" borderId="23" xfId="68" applyNumberFormat="1" applyFont="1" applyFill="1" applyBorder="1" applyAlignment="1">
      <alignment horizontal="center" vertical="center"/>
    </xf>
    <xf numFmtId="165" fontId="2" fillId="36" borderId="4" xfId="68" applyNumberFormat="1" applyFont="1" applyFill="1" applyBorder="1" applyAlignment="1">
      <alignment horizontal="center" vertical="center"/>
    </xf>
    <xf numFmtId="0" fontId="2" fillId="34" borderId="19" xfId="0" applyFont="1" applyFill="1" applyBorder="1" applyAlignment="1">
      <alignment horizontal="center" vertical="center" wrapText="1"/>
    </xf>
    <xf numFmtId="0" fontId="2" fillId="34" borderId="20" xfId="0" applyFont="1" applyFill="1" applyBorder="1" applyAlignment="1">
      <alignment horizontal="center" vertical="center" wrapText="1"/>
    </xf>
    <xf numFmtId="0" fontId="2" fillId="34" borderId="21" xfId="0" applyFont="1" applyFill="1" applyBorder="1" applyAlignment="1">
      <alignment horizontal="center" vertical="center" wrapText="1"/>
    </xf>
    <xf numFmtId="0" fontId="0" fillId="0" borderId="44" xfId="0" applyBorder="1" applyAlignment="1">
      <alignment horizontal="left"/>
    </xf>
    <xf numFmtId="165" fontId="0" fillId="2" borderId="23" xfId="0" applyNumberFormat="1" applyFill="1" applyBorder="1" applyAlignment="1">
      <alignment horizontal="center" vertical="center"/>
    </xf>
    <xf numFmtId="166" fontId="0" fillId="0" borderId="27" xfId="0" applyNumberFormat="1" applyBorder="1" applyAlignment="1">
      <alignment horizontal="center" vertical="center"/>
    </xf>
    <xf numFmtId="0" fontId="2" fillId="34" borderId="28" xfId="0" applyFont="1" applyFill="1" applyBorder="1" applyAlignment="1">
      <alignment vertical="center"/>
    </xf>
    <xf numFmtId="165" fontId="2" fillId="2" borderId="16" xfId="68" applyNumberFormat="1" applyFont="1" applyFill="1" applyBorder="1" applyAlignment="1">
      <alignment horizontal="center" vertical="center"/>
    </xf>
    <xf numFmtId="165" fontId="2" fillId="0" borderId="18" xfId="68" applyNumberFormat="1" applyFont="1" applyFill="1" applyBorder="1" applyAlignment="1">
      <alignment horizontal="center"/>
    </xf>
    <xf numFmtId="0" fontId="2" fillId="35" borderId="19" xfId="0" applyFont="1" applyFill="1" applyBorder="1" applyAlignment="1">
      <alignment horizontal="center" vertical="center"/>
    </xf>
    <xf numFmtId="0" fontId="2" fillId="35" borderId="47" xfId="0" applyFont="1" applyFill="1" applyBorder="1" applyAlignment="1">
      <alignment horizontal="center" vertical="center"/>
    </xf>
    <xf numFmtId="0" fontId="2" fillId="0" borderId="26" xfId="0" applyFont="1" applyBorder="1" applyAlignment="1">
      <alignment horizontal="left" vertical="center"/>
    </xf>
    <xf numFmtId="166" fontId="2" fillId="2" borderId="16" xfId="0" applyNumberFormat="1" applyFont="1" applyFill="1" applyBorder="1" applyAlignment="1">
      <alignment horizontal="center" vertical="center"/>
    </xf>
    <xf numFmtId="0" fontId="24" fillId="2" borderId="0" xfId="0" applyFont="1" applyFill="1"/>
    <xf numFmtId="0" fontId="30" fillId="2" borderId="0" xfId="0" applyFont="1" applyFill="1"/>
    <xf numFmtId="0" fontId="24" fillId="2" borderId="0" xfId="45" applyFont="1" applyFill="1" applyAlignment="1">
      <alignment horizontal="left"/>
    </xf>
    <xf numFmtId="0" fontId="29" fillId="2" borderId="0" xfId="0" applyFont="1" applyFill="1" applyAlignment="1">
      <alignment horizontal="left"/>
    </xf>
    <xf numFmtId="0" fontId="0" fillId="0" borderId="42" xfId="0" applyBorder="1" applyAlignment="1">
      <alignment horizontal="center" vertical="center"/>
    </xf>
    <xf numFmtId="165" fontId="2" fillId="36" borderId="5" xfId="68" applyNumberFormat="1" applyFont="1" applyFill="1" applyBorder="1" applyAlignment="1">
      <alignment horizontal="center"/>
    </xf>
    <xf numFmtId="0" fontId="2" fillId="35" borderId="28" xfId="0" applyFont="1" applyFill="1" applyBorder="1" applyAlignment="1">
      <alignment horizontal="center" vertical="center" wrapText="1"/>
    </xf>
    <xf numFmtId="167" fontId="0" fillId="0" borderId="0" xfId="0" applyNumberFormat="1"/>
    <xf numFmtId="165" fontId="2" fillId="36" borderId="49" xfId="68" applyNumberFormat="1" applyFont="1" applyFill="1" applyBorder="1" applyAlignment="1">
      <alignment horizontal="center"/>
    </xf>
    <xf numFmtId="166" fontId="2" fillId="36" borderId="38" xfId="0" applyNumberFormat="1" applyFont="1" applyFill="1" applyBorder="1" applyAlignment="1">
      <alignment horizontal="center"/>
    </xf>
    <xf numFmtId="0" fontId="2" fillId="35" borderId="20" xfId="0" applyFont="1" applyFill="1" applyBorder="1" applyAlignment="1">
      <alignment horizontal="center" vertical="center"/>
    </xf>
    <xf numFmtId="0" fontId="2" fillId="35" borderId="21" xfId="0" applyFont="1" applyFill="1" applyBorder="1" applyAlignment="1">
      <alignment horizontal="center" vertical="center"/>
    </xf>
    <xf numFmtId="0" fontId="2" fillId="36" borderId="48" xfId="0" applyFont="1" applyFill="1" applyBorder="1" applyAlignment="1">
      <alignment horizontal="left" vertical="center"/>
    </xf>
    <xf numFmtId="0" fontId="2" fillId="36" borderId="40" xfId="0" applyFont="1" applyFill="1" applyBorder="1" applyAlignment="1">
      <alignment horizontal="center"/>
    </xf>
    <xf numFmtId="165" fontId="3" fillId="2" borderId="23" xfId="68" applyNumberFormat="1" applyFont="1" applyFill="1" applyBorder="1" applyAlignment="1">
      <alignment horizontal="center" vertical="center"/>
    </xf>
    <xf numFmtId="166" fontId="0" fillId="0" borderId="24" xfId="0" applyNumberFormat="1" applyBorder="1" applyAlignment="1">
      <alignment horizontal="center" vertical="center"/>
    </xf>
    <xf numFmtId="165" fontId="2" fillId="36" borderId="59" xfId="68" applyNumberFormat="1" applyFont="1" applyFill="1" applyBorder="1" applyAlignment="1">
      <alignment horizontal="center" vertical="center"/>
    </xf>
    <xf numFmtId="166" fontId="2" fillId="36" borderId="60" xfId="0" applyNumberFormat="1" applyFont="1" applyFill="1" applyBorder="1" applyAlignment="1">
      <alignment horizontal="center" vertical="center"/>
    </xf>
    <xf numFmtId="165" fontId="0" fillId="0" borderId="23" xfId="68" applyNumberFormat="1" applyFont="1" applyFill="1" applyBorder="1" applyAlignment="1">
      <alignment horizontal="center" vertical="center"/>
    </xf>
    <xf numFmtId="0" fontId="0" fillId="0" borderId="22" xfId="0" applyBorder="1" applyAlignment="1">
      <alignment horizontal="center"/>
    </xf>
    <xf numFmtId="166" fontId="0" fillId="0" borderId="24" xfId="0" applyNumberFormat="1" applyBorder="1" applyAlignment="1">
      <alignment horizontal="center"/>
    </xf>
    <xf numFmtId="0" fontId="2" fillId="36" borderId="28" xfId="0" applyFont="1" applyFill="1" applyBorder="1"/>
    <xf numFmtId="0" fontId="2" fillId="36" borderId="3" xfId="0" applyFont="1" applyFill="1" applyBorder="1" applyAlignment="1">
      <alignment horizontal="center"/>
    </xf>
    <xf numFmtId="165" fontId="0" fillId="2" borderId="25" xfId="0" applyNumberFormat="1" applyFill="1" applyBorder="1" applyAlignment="1">
      <alignment horizontal="center" vertical="center"/>
    </xf>
    <xf numFmtId="0" fontId="0" fillId="0" borderId="23" xfId="0" applyBorder="1" applyAlignment="1">
      <alignment horizontal="center" vertical="center"/>
    </xf>
    <xf numFmtId="165" fontId="0" fillId="0" borderId="24" xfId="68" applyNumberFormat="1" applyFont="1" applyFill="1" applyBorder="1" applyAlignment="1">
      <alignment horizont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44" xfId="0" applyBorder="1" applyAlignment="1">
      <alignment horizontal="left" vertical="center"/>
    </xf>
    <xf numFmtId="0" fontId="0" fillId="0" borderId="41" xfId="0" applyBorder="1" applyAlignment="1">
      <alignment horizontal="left" vertical="center"/>
    </xf>
    <xf numFmtId="0" fontId="2" fillId="36" borderId="49" xfId="0" applyFont="1" applyFill="1" applyBorder="1" applyAlignment="1">
      <alignment horizontal="center"/>
    </xf>
    <xf numFmtId="0" fontId="0" fillId="2" borderId="39" xfId="0" applyFill="1" applyBorder="1" applyAlignment="1">
      <alignment horizontal="left" vertical="center" wrapText="1"/>
    </xf>
    <xf numFmtId="165" fontId="0" fillId="0" borderId="16" xfId="68" applyNumberFormat="1" applyFont="1" applyFill="1" applyBorder="1" applyAlignment="1">
      <alignment horizontal="center" vertical="center"/>
    </xf>
    <xf numFmtId="6" fontId="0" fillId="0" borderId="24" xfId="0" applyNumberFormat="1" applyBorder="1" applyAlignment="1">
      <alignment horizontal="center" vertical="center"/>
    </xf>
    <xf numFmtId="0" fontId="2" fillId="35" borderId="19" xfId="0" applyFont="1" applyFill="1" applyBorder="1" applyAlignment="1">
      <alignment horizontal="center" vertical="center" wrapText="1"/>
    </xf>
    <xf numFmtId="0" fontId="2" fillId="35" borderId="20" xfId="0" applyFont="1" applyFill="1" applyBorder="1" applyAlignment="1">
      <alignment horizontal="center" vertical="center" wrapText="1"/>
    </xf>
    <xf numFmtId="166" fontId="2" fillId="35" borderId="21" xfId="0" applyNumberFormat="1" applyFont="1" applyFill="1" applyBorder="1" applyAlignment="1">
      <alignment horizontal="center" vertical="center" wrapText="1"/>
    </xf>
    <xf numFmtId="0" fontId="0" fillId="0" borderId="57" xfId="0" applyBorder="1" applyAlignment="1">
      <alignment horizontal="center" vertical="center"/>
    </xf>
    <xf numFmtId="0" fontId="0" fillId="0" borderId="59" xfId="0" applyBorder="1" applyAlignment="1">
      <alignment horizontal="center" vertical="center"/>
    </xf>
    <xf numFmtId="165" fontId="0" fillId="2" borderId="59" xfId="68" applyNumberFormat="1" applyFont="1" applyFill="1" applyBorder="1" applyAlignment="1">
      <alignment horizontal="center" vertical="center"/>
    </xf>
    <xf numFmtId="166" fontId="0" fillId="0" borderId="60" xfId="0" applyNumberFormat="1" applyBorder="1" applyAlignment="1">
      <alignment horizontal="center" vertical="center"/>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5" xfId="0" applyFont="1" applyFill="1" applyBorder="1" applyAlignment="1">
      <alignment horizontal="center" vertical="center" wrapText="1"/>
    </xf>
    <xf numFmtId="166" fontId="2" fillId="36" borderId="5" xfId="0" applyNumberFormat="1" applyFont="1" applyFill="1" applyBorder="1" applyAlignment="1">
      <alignment horizontal="center" vertical="center"/>
    </xf>
    <xf numFmtId="165" fontId="2" fillId="36" borderId="59" xfId="68" applyNumberFormat="1" applyFont="1" applyFill="1" applyBorder="1" applyAlignment="1">
      <alignment horizontal="center"/>
    </xf>
    <xf numFmtId="166" fontId="2" fillId="37" borderId="60" xfId="0" applyNumberFormat="1" applyFont="1" applyFill="1" applyBorder="1" applyAlignment="1">
      <alignment horizontal="center" vertical="center"/>
    </xf>
    <xf numFmtId="166" fontId="2" fillId="37" borderId="52" xfId="0" applyNumberFormat="1" applyFont="1" applyFill="1" applyBorder="1" applyAlignment="1">
      <alignment horizontal="center" vertical="center"/>
    </xf>
    <xf numFmtId="0" fontId="2" fillId="2" borderId="26" xfId="0" applyFont="1" applyFill="1" applyBorder="1" applyAlignment="1">
      <alignment vertical="center"/>
    </xf>
    <xf numFmtId="0" fontId="0" fillId="2" borderId="0" xfId="0" applyFill="1" applyAlignment="1">
      <alignment vertical="center"/>
    </xf>
    <xf numFmtId="0" fontId="29" fillId="2" borderId="0" xfId="0" applyFont="1" applyFill="1" applyAlignment="1">
      <alignment horizontal="left" vertical="center"/>
    </xf>
    <xf numFmtId="166" fontId="0" fillId="2" borderId="0" xfId="0" applyNumberFormat="1" applyFill="1" applyAlignment="1">
      <alignment vertical="center"/>
    </xf>
    <xf numFmtId="169" fontId="0" fillId="2" borderId="0" xfId="69" applyNumberFormat="1" applyFont="1" applyFill="1" applyAlignment="1">
      <alignment vertical="center"/>
    </xf>
    <xf numFmtId="0" fontId="2" fillId="2" borderId="0" xfId="0" applyFont="1" applyFill="1" applyAlignment="1">
      <alignment vertical="center"/>
    </xf>
    <xf numFmtId="0" fontId="2" fillId="2" borderId="65" xfId="0" applyFont="1" applyFill="1" applyBorder="1" applyAlignment="1">
      <alignment horizontal="left" vertical="center"/>
    </xf>
    <xf numFmtId="0" fontId="0" fillId="2" borderId="66" xfId="0" applyFill="1" applyBorder="1" applyAlignment="1">
      <alignment horizontal="left" vertical="center"/>
    </xf>
    <xf numFmtId="0" fontId="0" fillId="2" borderId="67" xfId="0" applyFill="1" applyBorder="1" applyAlignment="1">
      <alignment horizontal="left" vertical="center"/>
    </xf>
    <xf numFmtId="0" fontId="0" fillId="2" borderId="67" xfId="0" applyFill="1" applyBorder="1" applyAlignment="1">
      <alignment vertical="center"/>
    </xf>
    <xf numFmtId="0" fontId="0" fillId="2" borderId="68" xfId="0" applyFill="1" applyBorder="1" applyAlignment="1">
      <alignment vertical="center"/>
    </xf>
    <xf numFmtId="0" fontId="0" fillId="2" borderId="50" xfId="0" applyFill="1" applyBorder="1" applyAlignment="1">
      <alignment vertical="center"/>
    </xf>
    <xf numFmtId="0" fontId="0" fillId="2" borderId="51" xfId="0" applyFill="1" applyBorder="1" applyAlignment="1">
      <alignment vertical="center"/>
    </xf>
    <xf numFmtId="0" fontId="0" fillId="2" borderId="22" xfId="0" applyFill="1" applyBorder="1" applyAlignment="1">
      <alignment horizontal="left" vertical="center" wrapText="1"/>
    </xf>
    <xf numFmtId="6" fontId="0" fillId="0" borderId="23" xfId="0" applyNumberFormat="1" applyBorder="1" applyAlignment="1">
      <alignment horizontal="center" vertical="center"/>
    </xf>
    <xf numFmtId="164" fontId="24" fillId="38" borderId="48" xfId="0" applyNumberFormat="1" applyFont="1" applyFill="1" applyBorder="1" applyAlignment="1">
      <alignment vertical="center"/>
    </xf>
    <xf numFmtId="166" fontId="22" fillId="38" borderId="71" xfId="0" applyNumberFormat="1" applyFont="1" applyFill="1" applyBorder="1" applyAlignment="1">
      <alignment horizontal="left"/>
    </xf>
    <xf numFmtId="166" fontId="2" fillId="38" borderId="38" xfId="0" applyNumberFormat="1" applyFont="1" applyFill="1" applyBorder="1" applyAlignment="1">
      <alignment horizontal="center" vertical="center"/>
    </xf>
    <xf numFmtId="0" fontId="2" fillId="35" borderId="48" xfId="0" applyFont="1" applyFill="1" applyBorder="1" applyAlignment="1">
      <alignment horizontal="center" vertical="center" wrapText="1"/>
    </xf>
    <xf numFmtId="0" fontId="2" fillId="35" borderId="71" xfId="0" applyFont="1" applyFill="1" applyBorder="1" applyAlignment="1">
      <alignment horizontal="center" vertical="center"/>
    </xf>
    <xf numFmtId="0" fontId="2" fillId="35" borderId="38" xfId="0" applyFont="1" applyFill="1" applyBorder="1" applyAlignment="1">
      <alignment horizontal="center" vertical="center"/>
    </xf>
    <xf numFmtId="167" fontId="2" fillId="0" borderId="1" xfId="0" applyNumberFormat="1" applyFont="1" applyBorder="1" applyAlignment="1">
      <alignment horizontal="center" vertical="center" wrapText="1"/>
    </xf>
    <xf numFmtId="0" fontId="2" fillId="35" borderId="19" xfId="0" applyFont="1" applyFill="1" applyBorder="1" applyAlignment="1">
      <alignment vertical="center"/>
    </xf>
    <xf numFmtId="0" fontId="2" fillId="40" borderId="57" xfId="0" applyFont="1" applyFill="1" applyBorder="1"/>
    <xf numFmtId="165" fontId="2" fillId="40" borderId="59" xfId="0" applyNumberFormat="1" applyFont="1" applyFill="1" applyBorder="1" applyAlignment="1">
      <alignment horizontal="center"/>
    </xf>
    <xf numFmtId="166" fontId="2" fillId="40" borderId="60" xfId="0" applyNumberFormat="1" applyFont="1" applyFill="1" applyBorder="1" applyAlignment="1">
      <alignment horizontal="center"/>
    </xf>
    <xf numFmtId="0" fontId="2" fillId="36" borderId="40" xfId="0" applyFont="1" applyFill="1" applyBorder="1" applyAlignment="1">
      <alignment horizontal="left"/>
    </xf>
    <xf numFmtId="0" fontId="2" fillId="36" borderId="57" xfId="0" applyFont="1" applyFill="1" applyBorder="1" applyAlignment="1">
      <alignment horizontal="center"/>
    </xf>
    <xf numFmtId="0" fontId="2" fillId="2" borderId="6" xfId="0" applyFont="1" applyFill="1" applyBorder="1"/>
    <xf numFmtId="0" fontId="4" fillId="2" borderId="2" xfId="0" applyFont="1" applyFill="1" applyBorder="1"/>
    <xf numFmtId="0" fontId="2" fillId="37" borderId="1" xfId="0" applyFont="1" applyFill="1" applyBorder="1" applyAlignment="1">
      <alignment horizontal="center" vertical="center"/>
    </xf>
    <xf numFmtId="167" fontId="24" fillId="0" borderId="0" xfId="0" applyNumberFormat="1" applyFont="1" applyAlignment="1">
      <alignment horizontal="left"/>
    </xf>
    <xf numFmtId="0" fontId="2" fillId="36" borderId="40" xfId="0" applyFont="1" applyFill="1" applyBorder="1"/>
    <xf numFmtId="0" fontId="2" fillId="36" borderId="59" xfId="0" applyFont="1" applyFill="1" applyBorder="1" applyAlignment="1">
      <alignment horizontal="center"/>
    </xf>
    <xf numFmtId="0" fontId="2" fillId="39" borderId="0" xfId="0" applyFont="1" applyFill="1" applyAlignment="1">
      <alignment horizontal="center" vertical="center"/>
    </xf>
    <xf numFmtId="165" fontId="2" fillId="39" borderId="0" xfId="0" applyNumberFormat="1" applyFont="1" applyFill="1" applyAlignment="1">
      <alignment horizontal="center" vertical="center"/>
    </xf>
    <xf numFmtId="166" fontId="2" fillId="39" borderId="0" xfId="0" applyNumberFormat="1" applyFont="1" applyFill="1" applyAlignment="1">
      <alignment horizontal="center" vertical="center"/>
    </xf>
    <xf numFmtId="0" fontId="2" fillId="37" borderId="57" xfId="0" applyFont="1" applyFill="1" applyBorder="1" applyAlignment="1">
      <alignment horizontal="center" vertical="center"/>
    </xf>
    <xf numFmtId="0" fontId="2" fillId="37" borderId="59" xfId="0" applyFont="1" applyFill="1" applyBorder="1" applyAlignment="1">
      <alignment horizontal="center" vertical="center"/>
    </xf>
    <xf numFmtId="6" fontId="0" fillId="0" borderId="18" xfId="0" applyNumberFormat="1" applyBorder="1" applyAlignment="1">
      <alignment horizontal="center" vertical="center"/>
    </xf>
    <xf numFmtId="0" fontId="2" fillId="37" borderId="3" xfId="0" applyFont="1" applyFill="1" applyBorder="1" applyAlignment="1">
      <alignment horizontal="center" vertical="center"/>
    </xf>
    <xf numFmtId="0" fontId="2" fillId="2" borderId="17" xfId="0" applyFont="1" applyFill="1" applyBorder="1" applyAlignment="1">
      <alignment horizontal="center" vertical="center"/>
    </xf>
    <xf numFmtId="0" fontId="0" fillId="0" borderId="44" xfId="0" applyBorder="1" applyAlignment="1">
      <alignment horizontal="left" indent="1"/>
    </xf>
    <xf numFmtId="0" fontId="0" fillId="0" borderId="41" xfId="0" applyBorder="1" applyAlignment="1">
      <alignment horizontal="left" indent="1"/>
    </xf>
    <xf numFmtId="166" fontId="2" fillId="36" borderId="59" xfId="0" applyNumberFormat="1" applyFont="1" applyFill="1" applyBorder="1" applyAlignment="1">
      <alignment horizontal="center" vertical="center"/>
    </xf>
    <xf numFmtId="0" fontId="2" fillId="35" borderId="26" xfId="0" applyFont="1" applyFill="1" applyBorder="1" applyAlignment="1">
      <alignment horizontal="center" vertical="center"/>
    </xf>
    <xf numFmtId="1" fontId="2" fillId="40" borderId="59" xfId="0" applyNumberFormat="1" applyFont="1" applyFill="1" applyBorder="1" applyAlignment="1">
      <alignment horizontal="center"/>
    </xf>
    <xf numFmtId="166" fontId="2" fillId="35" borderId="21" xfId="0" applyNumberFormat="1" applyFont="1" applyFill="1" applyBorder="1" applyAlignment="1">
      <alignment horizontal="center" vertical="center"/>
    </xf>
    <xf numFmtId="0" fontId="0" fillId="0" borderId="58" xfId="0" applyBorder="1" applyAlignment="1">
      <alignment horizontal="left"/>
    </xf>
    <xf numFmtId="0" fontId="27" fillId="2" borderId="6" xfId="0" applyFont="1" applyFill="1" applyBorder="1" applyAlignment="1">
      <alignment horizontal="left" vertical="center"/>
    </xf>
    <xf numFmtId="0" fontId="0" fillId="2" borderId="2" xfId="0" applyFill="1" applyBorder="1"/>
    <xf numFmtId="0" fontId="0" fillId="2" borderId="30" xfId="0" applyFill="1" applyBorder="1"/>
    <xf numFmtId="0" fontId="22" fillId="2" borderId="75" xfId="0" applyFont="1" applyFill="1" applyBorder="1" applyAlignment="1">
      <alignment horizontal="center" vertical="center"/>
    </xf>
    <xf numFmtId="0" fontId="0" fillId="2" borderId="76" xfId="0" applyFill="1" applyBorder="1" applyAlignment="1">
      <alignment vertical="center"/>
    </xf>
    <xf numFmtId="168" fontId="22" fillId="2" borderId="75" xfId="0" applyNumberFormat="1" applyFont="1" applyFill="1" applyBorder="1" applyAlignment="1">
      <alignment horizontal="center" vertical="center" wrapText="1"/>
    </xf>
    <xf numFmtId="0" fontId="22" fillId="2" borderId="75" xfId="0" applyFont="1" applyFill="1" applyBorder="1" applyAlignment="1">
      <alignment horizontal="center" vertical="center" wrapText="1"/>
    </xf>
    <xf numFmtId="0" fontId="2" fillId="0" borderId="77" xfId="0" applyFont="1" applyBorder="1" applyAlignment="1">
      <alignment horizontal="center" vertical="center" wrapText="1"/>
    </xf>
    <xf numFmtId="0" fontId="0" fillId="0" borderId="72" xfId="0" applyBorder="1" applyAlignment="1">
      <alignment horizontal="left" vertical="center" wrapText="1"/>
    </xf>
    <xf numFmtId="0" fontId="0" fillId="0" borderId="79" xfId="0" applyBorder="1" applyAlignment="1">
      <alignment horizontal="left" vertical="center" wrapText="1"/>
    </xf>
    <xf numFmtId="0" fontId="2" fillId="2" borderId="16" xfId="0" applyFont="1" applyFill="1" applyBorder="1" applyAlignment="1">
      <alignment horizontal="center" vertical="center"/>
    </xf>
    <xf numFmtId="0" fontId="0" fillId="0" borderId="25" xfId="0" applyBorder="1" applyAlignment="1">
      <alignment horizontal="center" vertical="center"/>
    </xf>
    <xf numFmtId="165" fontId="0" fillId="2" borderId="25" xfId="68" applyNumberFormat="1" applyFont="1" applyFill="1" applyBorder="1" applyAlignment="1">
      <alignment horizontal="center" vertical="center"/>
    </xf>
    <xf numFmtId="6" fontId="0" fillId="0" borderId="25" xfId="0" applyNumberFormat="1" applyBorder="1" applyAlignment="1">
      <alignment horizontal="center" vertical="center"/>
    </xf>
    <xf numFmtId="165" fontId="0" fillId="0" borderId="27" xfId="68" applyNumberFormat="1" applyFont="1" applyFill="1" applyBorder="1" applyAlignment="1">
      <alignment horizontal="center"/>
    </xf>
    <xf numFmtId="0" fontId="0" fillId="0" borderId="80" xfId="0" applyBorder="1" applyAlignment="1">
      <alignment horizontal="center" vertical="center"/>
    </xf>
    <xf numFmtId="0" fontId="0" fillId="0" borderId="81" xfId="0" applyBorder="1" applyAlignment="1">
      <alignment horizontal="center" vertical="center"/>
    </xf>
    <xf numFmtId="165" fontId="0" fillId="0" borderId="81" xfId="68" applyNumberFormat="1" applyFont="1" applyFill="1" applyBorder="1" applyAlignment="1">
      <alignment horizontal="center" vertical="center"/>
    </xf>
    <xf numFmtId="6" fontId="0" fillId="0" borderId="82" xfId="0" applyNumberFormat="1" applyBorder="1" applyAlignment="1">
      <alignment horizontal="center" vertical="center"/>
    </xf>
    <xf numFmtId="0" fontId="2" fillId="37" borderId="4" xfId="0" applyFont="1" applyFill="1" applyBorder="1" applyAlignment="1">
      <alignment horizontal="center" vertical="center"/>
    </xf>
    <xf numFmtId="166" fontId="2" fillId="36" borderId="4" xfId="0" applyNumberFormat="1" applyFont="1" applyFill="1" applyBorder="1" applyAlignment="1">
      <alignment horizontal="center" vertical="center"/>
    </xf>
    <xf numFmtId="0" fontId="2" fillId="35" borderId="3"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5" xfId="0" applyFont="1" applyFill="1" applyBorder="1" applyAlignment="1">
      <alignment horizontal="center" vertical="center"/>
    </xf>
    <xf numFmtId="0" fontId="0" fillId="0" borderId="39" xfId="0" applyBorder="1" applyAlignment="1">
      <alignment horizontal="left" vertical="center" wrapText="1"/>
    </xf>
    <xf numFmtId="0" fontId="2" fillId="36" borderId="28" xfId="0" applyFont="1" applyFill="1" applyBorder="1" applyAlignment="1">
      <alignment horizontal="left"/>
    </xf>
    <xf numFmtId="0" fontId="0" fillId="0" borderId="45" xfId="0" applyBorder="1"/>
    <xf numFmtId="166" fontId="0" fillId="2" borderId="46" xfId="0" applyNumberFormat="1" applyFill="1" applyBorder="1" applyAlignment="1">
      <alignment horizontal="center" vertical="center"/>
    </xf>
    <xf numFmtId="0" fontId="0" fillId="0" borderId="83" xfId="0" applyBorder="1"/>
    <xf numFmtId="166" fontId="0" fillId="2" borderId="84" xfId="0" applyNumberFormat="1" applyFill="1" applyBorder="1" applyAlignment="1">
      <alignment horizontal="center" vertical="center"/>
    </xf>
    <xf numFmtId="164" fontId="24" fillId="0" borderId="43" xfId="0" applyNumberFormat="1" applyFont="1" applyBorder="1" applyAlignment="1">
      <alignment vertical="center"/>
    </xf>
    <xf numFmtId="164" fontId="24" fillId="0" borderId="41" xfId="0" applyNumberFormat="1" applyFont="1" applyBorder="1" applyAlignment="1">
      <alignment vertical="center"/>
    </xf>
    <xf numFmtId="0" fontId="0" fillId="2" borderId="39" xfId="0" applyFill="1" applyBorder="1" applyAlignment="1">
      <alignment horizontal="left" wrapText="1"/>
    </xf>
    <xf numFmtId="0" fontId="0" fillId="0" borderId="23" xfId="0" applyBorder="1" applyAlignment="1">
      <alignment horizontal="center"/>
    </xf>
    <xf numFmtId="0" fontId="0" fillId="0" borderId="17" xfId="0" applyBorder="1" applyAlignment="1">
      <alignment horizontal="center"/>
    </xf>
    <xf numFmtId="165" fontId="0" fillId="2" borderId="16" xfId="0" applyNumberFormat="1" applyFill="1" applyBorder="1" applyAlignment="1">
      <alignment horizontal="center" vertical="center"/>
    </xf>
    <xf numFmtId="166" fontId="0" fillId="0" borderId="18" xfId="0" applyNumberFormat="1" applyBorder="1" applyAlignment="1">
      <alignment horizontal="center"/>
    </xf>
    <xf numFmtId="0" fontId="0" fillId="0" borderId="42" xfId="0" applyBorder="1" applyAlignment="1">
      <alignment horizontal="center"/>
    </xf>
    <xf numFmtId="166" fontId="0" fillId="0" borderId="27" xfId="0" applyNumberFormat="1" applyBorder="1" applyAlignment="1">
      <alignment horizontal="center"/>
    </xf>
    <xf numFmtId="0" fontId="0" fillId="0" borderId="16" xfId="0" applyBorder="1" applyAlignment="1">
      <alignment horizontal="center"/>
    </xf>
    <xf numFmtId="0" fontId="0" fillId="0" borderId="25" xfId="0" applyBorder="1" applyAlignment="1">
      <alignment horizontal="center"/>
    </xf>
    <xf numFmtId="167" fontId="0" fillId="0" borderId="0" xfId="0" applyNumberFormat="1" applyAlignment="1">
      <alignment horizontal="right"/>
    </xf>
    <xf numFmtId="0" fontId="24" fillId="2" borderId="0" xfId="0" applyFont="1" applyFill="1" applyAlignment="1">
      <alignment wrapText="1"/>
    </xf>
    <xf numFmtId="0" fontId="24" fillId="2" borderId="0" xfId="0" quotePrefix="1" applyFont="1" applyFill="1"/>
    <xf numFmtId="0" fontId="2" fillId="36" borderId="92" xfId="0" applyFont="1" applyFill="1" applyBorder="1" applyAlignment="1">
      <alignment horizontal="center"/>
    </xf>
    <xf numFmtId="165" fontId="2" fillId="36" borderId="92" xfId="68" applyNumberFormat="1" applyFont="1" applyFill="1" applyBorder="1" applyAlignment="1">
      <alignment horizontal="center"/>
    </xf>
    <xf numFmtId="166" fontId="2" fillId="36" borderId="52" xfId="0" applyNumberFormat="1" applyFont="1" applyFill="1" applyBorder="1" applyAlignment="1">
      <alignment horizontal="center"/>
    </xf>
    <xf numFmtId="0" fontId="0" fillId="0" borderId="0" xfId="0" applyAlignment="1">
      <alignment horizontal="left"/>
    </xf>
    <xf numFmtId="0" fontId="0" fillId="0" borderId="1" xfId="0" applyBorder="1"/>
    <xf numFmtId="166" fontId="0" fillId="2" borderId="52" xfId="0" applyNumberFormat="1" applyFill="1" applyBorder="1" applyAlignment="1">
      <alignment horizontal="center" vertical="center"/>
    </xf>
    <xf numFmtId="164" fontId="24" fillId="0" borderId="40" xfId="0" applyNumberFormat="1" applyFont="1" applyBorder="1" applyAlignment="1">
      <alignment horizontal="right" vertical="center"/>
    </xf>
    <xf numFmtId="0" fontId="0" fillId="2" borderId="17" xfId="0" applyFill="1" applyBorder="1" applyAlignment="1">
      <alignment horizontal="left" vertical="center" wrapText="1"/>
    </xf>
    <xf numFmtId="0" fontId="0" fillId="2" borderId="16" xfId="0" applyFill="1" applyBorder="1" applyAlignment="1">
      <alignment horizontal="center" vertical="center"/>
    </xf>
    <xf numFmtId="165" fontId="3" fillId="2" borderId="16" xfId="68" applyNumberFormat="1" applyFont="1" applyFill="1" applyBorder="1" applyAlignment="1">
      <alignment horizontal="center" vertical="center"/>
    </xf>
    <xf numFmtId="166" fontId="0" fillId="0" borderId="18" xfId="0" applyNumberFormat="1" applyBorder="1" applyAlignment="1">
      <alignment horizontal="center" vertical="center"/>
    </xf>
    <xf numFmtId="0" fontId="0" fillId="2" borderId="42" xfId="0" applyFill="1" applyBorder="1" applyAlignment="1">
      <alignment horizontal="left" vertical="center" wrapText="1"/>
    </xf>
    <xf numFmtId="165" fontId="3" fillId="2" borderId="25" xfId="68" applyNumberFormat="1" applyFont="1" applyFill="1" applyBorder="1" applyAlignment="1">
      <alignment horizontal="center" vertical="center"/>
    </xf>
    <xf numFmtId="0" fontId="2" fillId="34" borderId="47" xfId="0" applyFont="1" applyFill="1" applyBorder="1" applyAlignment="1">
      <alignment vertical="center"/>
    </xf>
    <xf numFmtId="0" fontId="22" fillId="34" borderId="48" xfId="0" applyFont="1" applyFill="1" applyBorder="1" applyAlignment="1">
      <alignment vertical="center"/>
    </xf>
    <xf numFmtId="0" fontId="24" fillId="0" borderId="93" xfId="0" applyFont="1" applyBorder="1" applyAlignment="1">
      <alignment horizontal="left"/>
    </xf>
    <xf numFmtId="0" fontId="0" fillId="0" borderId="94" xfId="0" applyBorder="1" applyAlignment="1">
      <alignment horizontal="center"/>
    </xf>
    <xf numFmtId="0" fontId="0" fillId="0" borderId="95" xfId="0" applyBorder="1" applyAlignment="1">
      <alignment horizontal="center"/>
    </xf>
    <xf numFmtId="165" fontId="0" fillId="2" borderId="95" xfId="0" applyNumberFormat="1" applyFill="1" applyBorder="1" applyAlignment="1">
      <alignment horizontal="center" vertical="center"/>
    </xf>
    <xf numFmtId="166" fontId="0" fillId="0" borderId="96" xfId="0" applyNumberFormat="1" applyBorder="1" applyAlignment="1">
      <alignment horizontal="center"/>
    </xf>
    <xf numFmtId="0" fontId="24" fillId="0" borderId="44" xfId="0" applyFont="1" applyBorder="1" applyAlignment="1">
      <alignment horizontal="left"/>
    </xf>
    <xf numFmtId="0" fontId="22" fillId="36" borderId="48" xfId="0" applyFont="1" applyFill="1" applyBorder="1"/>
    <xf numFmtId="0" fontId="2" fillId="36" borderId="4" xfId="0" applyFont="1" applyFill="1" applyBorder="1" applyAlignment="1">
      <alignment horizontal="center"/>
    </xf>
    <xf numFmtId="165" fontId="2" fillId="36" borderId="4" xfId="68" applyNumberFormat="1" applyFont="1" applyFill="1" applyBorder="1" applyAlignment="1">
      <alignment horizontal="center"/>
    </xf>
    <xf numFmtId="166" fontId="2" fillId="36" borderId="5" xfId="0" applyNumberFormat="1" applyFont="1" applyFill="1" applyBorder="1" applyAlignment="1">
      <alignment horizontal="center"/>
    </xf>
    <xf numFmtId="0" fontId="2" fillId="34" borderId="48" xfId="0" applyFont="1" applyFill="1" applyBorder="1" applyAlignment="1">
      <alignment vertical="center"/>
    </xf>
    <xf numFmtId="0" fontId="0" fillId="0" borderId="93" xfId="0" applyBorder="1" applyAlignment="1">
      <alignment horizontal="left"/>
    </xf>
    <xf numFmtId="0" fontId="2" fillId="36" borderId="48" xfId="0" applyFont="1" applyFill="1" applyBorder="1"/>
    <xf numFmtId="0" fontId="2" fillId="34" borderId="3" xfId="0" applyFont="1" applyFill="1" applyBorder="1" applyAlignment="1">
      <alignment vertical="center"/>
    </xf>
    <xf numFmtId="0" fontId="2" fillId="35" borderId="47" xfId="0" applyFont="1" applyFill="1" applyBorder="1" applyAlignment="1">
      <alignment horizontal="center" vertical="center" wrapText="1"/>
    </xf>
    <xf numFmtId="0" fontId="0" fillId="0" borderId="94" xfId="0" applyBorder="1" applyAlignment="1">
      <alignment horizontal="left"/>
    </xf>
    <xf numFmtId="0" fontId="0" fillId="0" borderId="43" xfId="0" applyBorder="1" applyAlignment="1">
      <alignment horizontal="left"/>
    </xf>
    <xf numFmtId="0" fontId="0" fillId="0" borderId="22" xfId="0" applyBorder="1" applyAlignment="1">
      <alignment horizontal="left"/>
    </xf>
    <xf numFmtId="0" fontId="2" fillId="40" borderId="3" xfId="0" applyFont="1" applyFill="1" applyBorder="1"/>
    <xf numFmtId="0" fontId="2" fillId="40" borderId="4" xfId="0" applyFont="1" applyFill="1" applyBorder="1" applyAlignment="1">
      <alignment horizontal="center"/>
    </xf>
    <xf numFmtId="165" fontId="2" fillId="40" borderId="4" xfId="68" applyNumberFormat="1" applyFont="1" applyFill="1" applyBorder="1" applyAlignment="1">
      <alignment horizontal="center"/>
    </xf>
    <xf numFmtId="166" fontId="2" fillId="42" borderId="5" xfId="0" applyNumberFormat="1" applyFont="1" applyFill="1" applyBorder="1" applyAlignment="1">
      <alignment horizontal="center" vertical="center"/>
    </xf>
    <xf numFmtId="6" fontId="0" fillId="0" borderId="16" xfId="0" applyNumberFormat="1" applyBorder="1" applyAlignment="1">
      <alignment horizontal="center" vertical="center"/>
    </xf>
    <xf numFmtId="165" fontId="0" fillId="0" borderId="25" xfId="68" applyNumberFormat="1" applyFont="1" applyFill="1" applyBorder="1" applyAlignment="1">
      <alignment horizontal="center" vertical="center"/>
    </xf>
    <xf numFmtId="6" fontId="0" fillId="0" borderId="27" xfId="0" applyNumberFormat="1"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2" borderId="79" xfId="0" applyFill="1" applyBorder="1" applyAlignment="1">
      <alignment horizontal="left" vertical="center" wrapText="1"/>
    </xf>
    <xf numFmtId="165" fontId="0" fillId="2" borderId="0" xfId="68" applyNumberFormat="1" applyFont="1" applyFill="1" applyAlignment="1">
      <alignment vertical="center"/>
    </xf>
    <xf numFmtId="0" fontId="0" fillId="0" borderId="99" xfId="0" applyBorder="1" applyAlignment="1">
      <alignment horizontal="left"/>
    </xf>
    <xf numFmtId="0" fontId="0" fillId="0" borderId="80" xfId="0" applyBorder="1" applyAlignment="1">
      <alignment horizontal="center"/>
    </xf>
    <xf numFmtId="165" fontId="0" fillId="2" borderId="81" xfId="0" applyNumberFormat="1" applyFill="1" applyBorder="1" applyAlignment="1">
      <alignment horizontal="center" vertical="center"/>
    </xf>
    <xf numFmtId="166" fontId="0" fillId="0" borderId="82" xfId="0" applyNumberFormat="1" applyBorder="1" applyAlignment="1">
      <alignment horizontal="center"/>
    </xf>
    <xf numFmtId="166" fontId="2" fillId="36" borderId="28" xfId="0" applyNumberFormat="1" applyFont="1" applyFill="1" applyBorder="1" applyAlignment="1">
      <alignment horizontal="center"/>
    </xf>
    <xf numFmtId="0" fontId="0" fillId="0" borderId="3" xfId="0" applyBorder="1" applyAlignment="1">
      <alignment horizontal="left"/>
    </xf>
    <xf numFmtId="0" fontId="0" fillId="2" borderId="25" xfId="0" applyFill="1" applyBorder="1" applyAlignment="1">
      <alignment horizontal="center" vertical="center"/>
    </xf>
    <xf numFmtId="0" fontId="0" fillId="2" borderId="63" xfId="0" applyFill="1" applyBorder="1" applyAlignment="1">
      <alignment horizontal="left" vertical="center"/>
    </xf>
    <xf numFmtId="0" fontId="0" fillId="2" borderId="55" xfId="0" applyFill="1" applyBorder="1" applyAlignment="1">
      <alignment horizontal="left" vertical="center"/>
    </xf>
    <xf numFmtId="0" fontId="0" fillId="2" borderId="56" xfId="0" applyFill="1" applyBorder="1" applyAlignment="1">
      <alignment horizontal="left" vertical="center"/>
    </xf>
    <xf numFmtId="0" fontId="0" fillId="2" borderId="64" xfId="0" applyFill="1" applyBorder="1" applyAlignment="1">
      <alignment horizontal="left" vertical="center"/>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24" fillId="2" borderId="6" xfId="0" applyFont="1" applyFill="1" applyBorder="1" applyAlignment="1">
      <alignment horizontal="left" wrapText="1"/>
    </xf>
    <xf numFmtId="0" fontId="24" fillId="2" borderId="2" xfId="0" applyFont="1" applyFill="1" applyBorder="1" applyAlignment="1">
      <alignment horizontal="left"/>
    </xf>
    <xf numFmtId="0" fontId="24" fillId="2" borderId="30" xfId="0" applyFont="1" applyFill="1" applyBorder="1" applyAlignment="1">
      <alignment horizontal="left"/>
    </xf>
    <xf numFmtId="0" fontId="24" fillId="2" borderId="35" xfId="0" applyFont="1" applyFill="1" applyBorder="1" applyAlignment="1">
      <alignment horizontal="left"/>
    </xf>
    <xf numFmtId="0" fontId="24" fillId="2" borderId="0" xfId="0" applyFont="1" applyFill="1" applyAlignment="1">
      <alignment horizontal="left"/>
    </xf>
    <xf numFmtId="0" fontId="24" fillId="2" borderId="36" xfId="0" applyFont="1" applyFill="1" applyBorder="1" applyAlignment="1">
      <alignment horizontal="left"/>
    </xf>
    <xf numFmtId="0" fontId="24" fillId="2" borderId="29" xfId="0" applyFont="1" applyFill="1" applyBorder="1" applyAlignment="1">
      <alignment horizontal="left"/>
    </xf>
    <xf numFmtId="0" fontId="24" fillId="2" borderId="33" xfId="0" applyFont="1" applyFill="1" applyBorder="1" applyAlignment="1">
      <alignment horizontal="left"/>
    </xf>
    <xf numFmtId="0" fontId="24" fillId="2" borderId="34" xfId="0" applyFont="1" applyFill="1" applyBorder="1" applyAlignment="1">
      <alignment horizontal="left"/>
    </xf>
    <xf numFmtId="0" fontId="0" fillId="0" borderId="37" xfId="0" applyBorder="1" applyAlignment="1">
      <alignment vertical="center" wrapText="1"/>
    </xf>
    <xf numFmtId="0" fontId="0" fillId="0" borderId="78" xfId="0" applyBorder="1" applyAlignment="1">
      <alignment vertical="center" wrapText="1"/>
    </xf>
    <xf numFmtId="0" fontId="2" fillId="2" borderId="70" xfId="0" applyFont="1" applyFill="1" applyBorder="1" applyAlignment="1">
      <alignment horizontal="left" vertical="center"/>
    </xf>
    <xf numFmtId="0" fontId="2" fillId="2" borderId="71" xfId="0" applyFont="1" applyFill="1" applyBorder="1" applyAlignment="1">
      <alignment horizontal="left" vertical="center"/>
    </xf>
    <xf numFmtId="0" fontId="2" fillId="2" borderId="38" xfId="0" applyFont="1" applyFill="1" applyBorder="1" applyAlignment="1">
      <alignment horizontal="left" vertical="center"/>
    </xf>
    <xf numFmtId="0" fontId="0" fillId="2" borderId="69" xfId="0" applyFill="1" applyBorder="1" applyAlignment="1">
      <alignment horizontal="lef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0" fillId="41" borderId="37" xfId="0" applyFill="1" applyBorder="1" applyAlignment="1">
      <alignment vertical="center" wrapText="1"/>
    </xf>
    <xf numFmtId="0" fontId="24" fillId="2" borderId="32" xfId="0" applyFont="1" applyFill="1" applyBorder="1" applyAlignment="1">
      <alignment vertical="center" wrapText="1"/>
    </xf>
    <xf numFmtId="0" fontId="24" fillId="2" borderId="76" xfId="0" applyFont="1" applyFill="1" applyBorder="1" applyAlignment="1">
      <alignment vertical="center" wrapText="1"/>
    </xf>
    <xf numFmtId="0" fontId="22" fillId="2" borderId="35" xfId="0" applyFont="1" applyFill="1" applyBorder="1" applyAlignment="1" applyProtection="1">
      <alignment horizontal="left" vertical="center" wrapText="1"/>
      <protection locked="0"/>
    </xf>
    <xf numFmtId="0" fontId="22" fillId="2" borderId="0" xfId="0" applyFont="1" applyFill="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73" xfId="0" applyFont="1" applyFill="1" applyBorder="1" applyAlignment="1" applyProtection="1">
      <alignment horizontal="left" vertical="center" wrapText="1"/>
      <protection locked="0"/>
    </xf>
    <xf numFmtId="0" fontId="22" fillId="2" borderId="31" xfId="0" applyFont="1" applyFill="1" applyBorder="1" applyAlignment="1" applyProtection="1">
      <alignment horizontal="left" vertical="center" wrapText="1"/>
      <protection locked="0"/>
    </xf>
    <xf numFmtId="0" fontId="22" fillId="2" borderId="74" xfId="0" applyFont="1" applyFill="1" applyBorder="1" applyAlignment="1" applyProtection="1">
      <alignment horizontal="left" vertical="center" wrapText="1"/>
      <protection locked="0"/>
    </xf>
    <xf numFmtId="0" fontId="0" fillId="2" borderId="32" xfId="0" applyFill="1" applyBorder="1" applyAlignment="1">
      <alignment vertical="center"/>
    </xf>
    <xf numFmtId="0" fontId="0" fillId="2" borderId="76" xfId="0" applyFill="1" applyBorder="1" applyAlignment="1">
      <alignment vertical="center"/>
    </xf>
    <xf numFmtId="0" fontId="24" fillId="2" borderId="32" xfId="0" applyFont="1" applyFill="1" applyBorder="1" applyAlignment="1">
      <alignment horizontal="left" vertical="center" wrapText="1"/>
    </xf>
    <xf numFmtId="0" fontId="24" fillId="2" borderId="76" xfId="0" applyFont="1" applyFill="1" applyBorder="1" applyAlignment="1">
      <alignment horizontal="left" vertical="center" wrapText="1"/>
    </xf>
    <xf numFmtId="0" fontId="24" fillId="2" borderId="32" xfId="0" applyFont="1" applyFill="1" applyBorder="1" applyAlignment="1" applyProtection="1">
      <alignment horizontal="left" vertical="center" wrapText="1"/>
      <protection locked="0"/>
    </xf>
    <xf numFmtId="0" fontId="24" fillId="2" borderId="76" xfId="0" applyFont="1" applyFill="1" applyBorder="1" applyAlignment="1" applyProtection="1">
      <alignment horizontal="left" vertical="center" wrapText="1"/>
      <protection locked="0"/>
    </xf>
    <xf numFmtId="0" fontId="0" fillId="2" borderId="32" xfId="0" applyFill="1" applyBorder="1" applyAlignment="1">
      <alignment horizontal="left" vertical="center" wrapText="1"/>
    </xf>
    <xf numFmtId="0" fontId="0" fillId="2" borderId="76" xfId="0" applyFill="1" applyBorder="1" applyAlignment="1">
      <alignment horizontal="left" vertical="center" wrapText="1"/>
    </xf>
    <xf numFmtId="0" fontId="0" fillId="2" borderId="32" xfId="0" applyFill="1" applyBorder="1" applyAlignment="1" applyProtection="1">
      <alignment horizontal="left" vertical="center" wrapText="1"/>
      <protection locked="0"/>
    </xf>
    <xf numFmtId="0" fontId="0" fillId="2" borderId="76" xfId="0" applyFill="1" applyBorder="1" applyAlignment="1" applyProtection="1">
      <alignment horizontal="left" vertical="center" wrapText="1"/>
      <protection locked="0"/>
    </xf>
    <xf numFmtId="0" fontId="24" fillId="0" borderId="32" xfId="0" applyFont="1" applyBorder="1" applyAlignment="1">
      <alignment vertical="center" wrapText="1"/>
    </xf>
    <xf numFmtId="0" fontId="24" fillId="0" borderId="76" xfId="0" applyFont="1" applyBorder="1" applyAlignment="1">
      <alignment vertical="center" wrapText="1"/>
    </xf>
    <xf numFmtId="0" fontId="2" fillId="2" borderId="48" xfId="0" applyFont="1" applyFill="1" applyBorder="1" applyAlignment="1">
      <alignment horizontal="left" vertical="center"/>
    </xf>
    <xf numFmtId="0" fontId="2" fillId="2" borderId="91" xfId="0" applyFont="1" applyFill="1" applyBorder="1" applyAlignment="1">
      <alignment horizontal="left" vertical="center"/>
    </xf>
    <xf numFmtId="0" fontId="0" fillId="2" borderId="85" xfId="0" applyFill="1" applyBorder="1" applyAlignment="1">
      <alignment horizontal="left" vertical="center"/>
    </xf>
    <xf numFmtId="0" fontId="0" fillId="2" borderId="86" xfId="0" applyFill="1" applyBorder="1" applyAlignment="1">
      <alignment horizontal="left" vertical="center"/>
    </xf>
    <xf numFmtId="0" fontId="0" fillId="2" borderId="87" xfId="0" applyFill="1" applyBorder="1" applyAlignment="1">
      <alignment horizontal="left" vertical="center"/>
    </xf>
    <xf numFmtId="0" fontId="0" fillId="2" borderId="88" xfId="0" applyFill="1" applyBorder="1" applyAlignment="1">
      <alignment horizontal="left" vertical="center"/>
    </xf>
    <xf numFmtId="0" fontId="0" fillId="2" borderId="89" xfId="0" applyFill="1" applyBorder="1" applyAlignment="1">
      <alignment horizontal="left" vertical="center"/>
    </xf>
    <xf numFmtId="0" fontId="0" fillId="2" borderId="90" xfId="0" applyFill="1" applyBorder="1" applyAlignment="1">
      <alignment horizontal="left" vertical="center"/>
    </xf>
    <xf numFmtId="0" fontId="2" fillId="2" borderId="70"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0" xfId="0" applyFill="1" applyAlignment="1">
      <alignment horizontal="left" vertical="center" wrapText="1"/>
    </xf>
    <xf numFmtId="0" fontId="2" fillId="35" borderId="26" xfId="0" applyFont="1" applyFill="1" applyBorder="1" applyAlignment="1">
      <alignment horizontal="center" vertical="center"/>
    </xf>
    <xf numFmtId="0" fontId="2" fillId="35" borderId="50" xfId="0" applyFont="1" applyFill="1" applyBorder="1" applyAlignment="1">
      <alignment horizontal="center" vertical="center"/>
    </xf>
    <xf numFmtId="0" fontId="2" fillId="35" borderId="51" xfId="0" applyFont="1" applyFill="1" applyBorder="1" applyAlignment="1">
      <alignment horizontal="center" vertical="center"/>
    </xf>
    <xf numFmtId="0" fontId="2" fillId="35" borderId="43" xfId="0" applyFont="1" applyFill="1" applyBorder="1" applyAlignment="1">
      <alignment horizontal="center" vertical="center"/>
    </xf>
    <xf numFmtId="0" fontId="2" fillId="35" borderId="45" xfId="0" applyFont="1" applyFill="1" applyBorder="1" applyAlignment="1">
      <alignment horizontal="center" vertical="center"/>
    </xf>
    <xf numFmtId="0" fontId="2" fillId="35" borderId="46" xfId="0" applyFont="1" applyFill="1" applyBorder="1" applyAlignment="1">
      <alignment horizontal="center" vertical="center"/>
    </xf>
    <xf numFmtId="0" fontId="2" fillId="35" borderId="47" xfId="0" applyFont="1" applyFill="1" applyBorder="1" applyAlignment="1">
      <alignment horizontal="left" vertical="center"/>
    </xf>
    <xf numFmtId="0" fontId="2" fillId="35" borderId="58" xfId="0" applyFont="1" applyFill="1" applyBorder="1" applyAlignment="1">
      <alignment horizontal="left" vertical="center"/>
    </xf>
  </cellXfs>
  <cellStyles count="70">
    <cellStyle name="20% - Accent1" xfId="20" builtinId="30" customBuiltin="1"/>
    <cellStyle name="20% - Accent1 2" xfId="52" xr:uid="{00000000-0005-0000-0000-000001000000}"/>
    <cellStyle name="20% - Accent2" xfId="24" builtinId="34" customBuiltin="1"/>
    <cellStyle name="20% - Accent2 2" xfId="54" xr:uid="{00000000-0005-0000-0000-000003000000}"/>
    <cellStyle name="20% - Accent3" xfId="28" builtinId="38" customBuiltin="1"/>
    <cellStyle name="20% - Accent3 2" xfId="56" xr:uid="{00000000-0005-0000-0000-000005000000}"/>
    <cellStyle name="20% - Accent4" xfId="32" builtinId="42" customBuiltin="1"/>
    <cellStyle name="20% - Accent4 2" xfId="58" xr:uid="{00000000-0005-0000-0000-000007000000}"/>
    <cellStyle name="20% - Accent5" xfId="36" builtinId="46" customBuiltin="1"/>
    <cellStyle name="20% - Accent5 2" xfId="60" xr:uid="{00000000-0005-0000-0000-000009000000}"/>
    <cellStyle name="20% - Accent6" xfId="40" builtinId="50" customBuiltin="1"/>
    <cellStyle name="20% - Accent6 2" xfId="62" xr:uid="{00000000-0005-0000-0000-00000B000000}"/>
    <cellStyle name="40% - Accent1" xfId="21" builtinId="31" customBuiltin="1"/>
    <cellStyle name="40% - Accent1 2" xfId="53" xr:uid="{00000000-0005-0000-0000-00000D000000}"/>
    <cellStyle name="40% - Accent2" xfId="25" builtinId="35" customBuiltin="1"/>
    <cellStyle name="40% - Accent2 2" xfId="55" xr:uid="{00000000-0005-0000-0000-00000F000000}"/>
    <cellStyle name="40% - Accent3" xfId="29" builtinId="39" customBuiltin="1"/>
    <cellStyle name="40% - Accent3 2" xfId="57" xr:uid="{00000000-0005-0000-0000-000011000000}"/>
    <cellStyle name="40% - Accent4" xfId="33" builtinId="43" customBuiltin="1"/>
    <cellStyle name="40% - Accent4 2" xfId="59" xr:uid="{00000000-0005-0000-0000-000013000000}"/>
    <cellStyle name="40% - Accent5" xfId="37" builtinId="47" customBuiltin="1"/>
    <cellStyle name="40% - Accent5 2" xfId="61" xr:uid="{00000000-0005-0000-0000-000015000000}"/>
    <cellStyle name="40% - Accent6" xfId="41" builtinId="51" customBuiltin="1"/>
    <cellStyle name="40% - Accent6 2" xfId="63" xr:uid="{00000000-0005-0000-0000-000017000000}"/>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69" builtinId="4"/>
    <cellStyle name="DateHyperlink" xfId="49" xr:uid="{00000000-0005-0000-0000-000028000000}"/>
    <cellStyle name="DateHyperlink 2" xfId="64" xr:uid="{00000000-0005-0000-0000-000029000000}"/>
    <cellStyle name="DateHyperlink 2 2" xfId="67" xr:uid="{00000000-0005-0000-0000-00002A000000}"/>
    <cellStyle name="DateHyperlink 3" xfId="65" xr:uid="{00000000-0005-0000-0000-00002B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xr:uid="{00000000-0005-0000-0000-000032000000}"/>
    <cellStyle name="Hyperlink 3" xfId="66" xr:uid="{00000000-0005-0000-0000-000033000000}"/>
    <cellStyle name="Input" xfId="10" builtinId="20" customBuiltin="1"/>
    <cellStyle name="Linked Cell" xfId="13" builtinId="24" customBuiltin="1"/>
    <cellStyle name="Neutral" xfId="9" builtinId="28" customBuiltin="1"/>
    <cellStyle name="Normal" xfId="0" builtinId="0"/>
    <cellStyle name="Normal 2" xfId="43" xr:uid="{00000000-0005-0000-0000-000038000000}"/>
    <cellStyle name="Normal 3" xfId="1" xr:uid="{00000000-0005-0000-0000-000039000000}"/>
    <cellStyle name="Normal 4" xfId="46" xr:uid="{00000000-0005-0000-0000-00003A000000}"/>
    <cellStyle name="Normal 4 2" xfId="47" xr:uid="{00000000-0005-0000-0000-00003B000000}"/>
    <cellStyle name="Normal 4 3" xfId="48" xr:uid="{00000000-0005-0000-0000-00003C000000}"/>
    <cellStyle name="Normal 5" xfId="44" xr:uid="{00000000-0005-0000-0000-00003D000000}"/>
    <cellStyle name="Normal 5 2" xfId="50" xr:uid="{00000000-0005-0000-0000-00003E000000}"/>
    <cellStyle name="Note" xfId="16" builtinId="10" customBuiltin="1"/>
    <cellStyle name="Note 2" xfId="51" xr:uid="{00000000-0005-0000-0000-000040000000}"/>
    <cellStyle name="Output" xfId="11" builtinId="21" customBuiltin="1"/>
    <cellStyle name="Percent" xfId="68" builtinId="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AD43"/>
  <sheetViews>
    <sheetView zoomScale="85" zoomScaleNormal="85" workbookViewId="0"/>
  </sheetViews>
  <sheetFormatPr defaultColWidth="9.109375" defaultRowHeight="14.4" x14ac:dyDescent="0.3"/>
  <cols>
    <col min="1" max="1" width="31.88671875" style="12" customWidth="1"/>
    <col min="2" max="11" width="11.21875" style="12" customWidth="1"/>
    <col min="12" max="20" width="9.109375" style="12" hidden="1" customWidth="1"/>
    <col min="21" max="16384" width="9.109375" style="12"/>
  </cols>
  <sheetData>
    <row r="1" spans="1:15" ht="17.399999999999999" x14ac:dyDescent="0.3">
      <c r="A1" s="138" t="s">
        <v>142</v>
      </c>
      <c r="B1" s="139"/>
      <c r="C1" s="139"/>
      <c r="D1" s="139"/>
      <c r="E1" s="139"/>
      <c r="F1" s="139"/>
      <c r="G1" s="139"/>
      <c r="H1" s="139"/>
      <c r="I1" s="139"/>
      <c r="J1" s="139"/>
      <c r="K1" s="140"/>
    </row>
    <row r="2" spans="1:15" x14ac:dyDescent="0.3">
      <c r="A2" s="259" t="s">
        <v>70</v>
      </c>
      <c r="B2" s="260"/>
      <c r="C2" s="260"/>
      <c r="D2" s="260"/>
      <c r="E2" s="260"/>
      <c r="F2" s="260"/>
      <c r="G2" s="260"/>
      <c r="H2" s="260"/>
      <c r="I2" s="260"/>
      <c r="J2" s="260"/>
      <c r="K2" s="261"/>
    </row>
    <row r="3" spans="1:15" ht="15" customHeight="1" x14ac:dyDescent="0.3">
      <c r="A3" s="259"/>
      <c r="B3" s="260"/>
      <c r="C3" s="260"/>
      <c r="D3" s="260"/>
      <c r="E3" s="260"/>
      <c r="F3" s="260"/>
      <c r="G3" s="260"/>
      <c r="H3" s="260"/>
      <c r="I3" s="260"/>
      <c r="J3" s="260"/>
      <c r="K3" s="261"/>
    </row>
    <row r="4" spans="1:15" x14ac:dyDescent="0.3">
      <c r="A4" s="262"/>
      <c r="B4" s="263"/>
      <c r="C4" s="263"/>
      <c r="D4" s="263"/>
      <c r="E4" s="263"/>
      <c r="F4" s="263"/>
      <c r="G4" s="263"/>
      <c r="H4" s="263"/>
      <c r="I4" s="263"/>
      <c r="J4" s="263"/>
      <c r="K4" s="264"/>
    </row>
    <row r="5" spans="1:15" x14ac:dyDescent="0.3">
      <c r="A5" s="141" t="s">
        <v>30</v>
      </c>
      <c r="B5" s="265" t="s">
        <v>52</v>
      </c>
      <c r="C5" s="265"/>
      <c r="D5" s="265"/>
      <c r="E5" s="265"/>
      <c r="F5" s="265"/>
      <c r="G5" s="265"/>
      <c r="H5" s="265"/>
      <c r="I5" s="265"/>
      <c r="J5" s="265"/>
      <c r="K5" s="266"/>
      <c r="O5" s="16"/>
    </row>
    <row r="6" spans="1:15" x14ac:dyDescent="0.3">
      <c r="A6" s="143" t="s">
        <v>31</v>
      </c>
      <c r="B6" s="17" t="s">
        <v>32</v>
      </c>
      <c r="C6" s="17"/>
      <c r="D6" s="17"/>
      <c r="E6" s="17"/>
      <c r="F6" s="17"/>
      <c r="G6" s="17"/>
      <c r="H6" s="17"/>
      <c r="I6" s="17"/>
      <c r="J6" s="17"/>
      <c r="K6" s="142"/>
      <c r="O6" s="16"/>
    </row>
    <row r="7" spans="1:15" ht="30" customHeight="1" x14ac:dyDescent="0.3">
      <c r="A7" s="144" t="s">
        <v>33</v>
      </c>
      <c r="B7" s="267" t="s">
        <v>84</v>
      </c>
      <c r="C7" s="267"/>
      <c r="D7" s="267"/>
      <c r="E7" s="267"/>
      <c r="F7" s="267"/>
      <c r="G7" s="267"/>
      <c r="H7" s="267"/>
      <c r="I7" s="267"/>
      <c r="J7" s="267"/>
      <c r="K7" s="268"/>
      <c r="O7" s="16"/>
    </row>
    <row r="8" spans="1:15" ht="24.75" customHeight="1" x14ac:dyDescent="0.3">
      <c r="A8" s="143" t="s">
        <v>34</v>
      </c>
      <c r="B8" s="269" t="s">
        <v>35</v>
      </c>
      <c r="C8" s="269"/>
      <c r="D8" s="269"/>
      <c r="E8" s="269"/>
      <c r="F8" s="269"/>
      <c r="G8" s="269"/>
      <c r="H8" s="269"/>
      <c r="I8" s="269"/>
      <c r="J8" s="269"/>
      <c r="K8" s="270"/>
      <c r="O8" s="16"/>
    </row>
    <row r="9" spans="1:15" ht="30" customHeight="1" x14ac:dyDescent="0.3">
      <c r="A9" s="144" t="s">
        <v>36</v>
      </c>
      <c r="B9" s="271" t="s">
        <v>37</v>
      </c>
      <c r="C9" s="271"/>
      <c r="D9" s="271"/>
      <c r="E9" s="271"/>
      <c r="F9" s="271"/>
      <c r="G9" s="271"/>
      <c r="H9" s="271"/>
      <c r="I9" s="271"/>
      <c r="J9" s="271"/>
      <c r="K9" s="272"/>
      <c r="O9" s="16"/>
    </row>
    <row r="10" spans="1:15" ht="30" customHeight="1" x14ac:dyDescent="0.3">
      <c r="A10" s="144" t="s">
        <v>38</v>
      </c>
      <c r="B10" s="273" t="s">
        <v>39</v>
      </c>
      <c r="C10" s="273"/>
      <c r="D10" s="273"/>
      <c r="E10" s="273"/>
      <c r="F10" s="273"/>
      <c r="G10" s="273"/>
      <c r="H10" s="273"/>
      <c r="I10" s="273"/>
      <c r="J10" s="273"/>
      <c r="K10" s="274"/>
      <c r="O10" s="16"/>
    </row>
    <row r="11" spans="1:15" ht="19.5" customHeight="1" x14ac:dyDescent="0.3">
      <c r="A11" s="141" t="s">
        <v>40</v>
      </c>
      <c r="B11" s="265" t="s">
        <v>41</v>
      </c>
      <c r="C11" s="265"/>
      <c r="D11" s="265"/>
      <c r="E11" s="265"/>
      <c r="F11" s="265"/>
      <c r="G11" s="265"/>
      <c r="H11" s="265"/>
      <c r="I11" s="265"/>
      <c r="J11" s="265"/>
      <c r="K11" s="266"/>
      <c r="O11" s="16"/>
    </row>
    <row r="12" spans="1:15" ht="61.5" customHeight="1" x14ac:dyDescent="0.3">
      <c r="A12" s="141" t="s">
        <v>42</v>
      </c>
      <c r="B12" s="269" t="s">
        <v>69</v>
      </c>
      <c r="C12" s="269"/>
      <c r="D12" s="269"/>
      <c r="E12" s="269"/>
      <c r="F12" s="269"/>
      <c r="G12" s="269"/>
      <c r="H12" s="269"/>
      <c r="I12" s="269"/>
      <c r="J12" s="269"/>
      <c r="K12" s="270"/>
      <c r="O12" s="16"/>
    </row>
    <row r="13" spans="1:15" ht="45" customHeight="1" x14ac:dyDescent="0.3">
      <c r="A13" s="144" t="s">
        <v>43</v>
      </c>
      <c r="B13" s="257" t="s">
        <v>71</v>
      </c>
      <c r="C13" s="257"/>
      <c r="D13" s="257"/>
      <c r="E13" s="257"/>
      <c r="F13" s="257"/>
      <c r="G13" s="257"/>
      <c r="H13" s="257"/>
      <c r="I13" s="257"/>
      <c r="J13" s="257"/>
      <c r="K13" s="258"/>
      <c r="O13" s="18"/>
    </row>
    <row r="14" spans="1:15" ht="156.75" customHeight="1" x14ac:dyDescent="0.3">
      <c r="A14" s="144" t="s">
        <v>203</v>
      </c>
      <c r="B14" s="267" t="s">
        <v>204</v>
      </c>
      <c r="C14" s="267"/>
      <c r="D14" s="267"/>
      <c r="E14" s="267"/>
      <c r="F14" s="267"/>
      <c r="G14" s="267"/>
      <c r="H14" s="267"/>
      <c r="I14" s="267"/>
      <c r="J14" s="267"/>
      <c r="K14" s="268"/>
      <c r="O14" s="18"/>
    </row>
    <row r="15" spans="1:15" ht="30.75" customHeight="1" x14ac:dyDescent="0.3">
      <c r="A15" s="144" t="s">
        <v>44</v>
      </c>
      <c r="B15" s="257" t="s">
        <v>45</v>
      </c>
      <c r="C15" s="257"/>
      <c r="D15" s="257"/>
      <c r="E15" s="257"/>
      <c r="F15" s="257"/>
      <c r="G15" s="257"/>
      <c r="H15" s="257"/>
      <c r="I15" s="257"/>
      <c r="J15" s="257"/>
      <c r="K15" s="258"/>
      <c r="O15" s="16"/>
    </row>
    <row r="16" spans="1:15" ht="39" customHeight="1" x14ac:dyDescent="0.3">
      <c r="A16" s="144" t="s">
        <v>46</v>
      </c>
      <c r="B16" s="257" t="s">
        <v>47</v>
      </c>
      <c r="C16" s="257"/>
      <c r="D16" s="257"/>
      <c r="E16" s="257"/>
      <c r="F16" s="257"/>
      <c r="G16" s="257"/>
      <c r="H16" s="257"/>
      <c r="I16" s="257"/>
      <c r="J16" s="257"/>
      <c r="K16" s="258"/>
      <c r="O16" s="16"/>
    </row>
    <row r="17" spans="1:30" s="19" customFormat="1" ht="60.75" customHeight="1" x14ac:dyDescent="0.3">
      <c r="A17" s="144" t="s">
        <v>48</v>
      </c>
      <c r="B17" s="257" t="s">
        <v>55</v>
      </c>
      <c r="C17" s="257"/>
      <c r="D17" s="257"/>
      <c r="E17" s="257"/>
      <c r="F17" s="257"/>
      <c r="G17" s="257"/>
      <c r="H17" s="257"/>
      <c r="I17" s="257"/>
      <c r="J17" s="257"/>
      <c r="K17" s="258"/>
      <c r="O17" s="20"/>
    </row>
    <row r="18" spans="1:30" s="19" customFormat="1" ht="37.5" customHeight="1" x14ac:dyDescent="0.3">
      <c r="A18" s="144" t="s">
        <v>51</v>
      </c>
      <c r="B18" s="257" t="s">
        <v>53</v>
      </c>
      <c r="C18" s="275"/>
      <c r="D18" s="275"/>
      <c r="E18" s="275"/>
      <c r="F18" s="275"/>
      <c r="G18" s="275"/>
      <c r="H18" s="275"/>
      <c r="I18" s="275"/>
      <c r="J18" s="275"/>
      <c r="K18" s="276"/>
      <c r="O18" s="20"/>
      <c r="Z18" s="40"/>
      <c r="AA18" s="40"/>
      <c r="AB18" s="40"/>
      <c r="AC18" s="40"/>
      <c r="AD18" s="40"/>
    </row>
    <row r="19" spans="1:30" s="19" customFormat="1" ht="37.5" customHeight="1" x14ac:dyDescent="0.3">
      <c r="A19" s="144" t="s">
        <v>50</v>
      </c>
      <c r="B19" s="257" t="s">
        <v>54</v>
      </c>
      <c r="C19" s="275"/>
      <c r="D19" s="275"/>
      <c r="E19" s="275"/>
      <c r="F19" s="275"/>
      <c r="G19" s="275"/>
      <c r="H19" s="275"/>
      <c r="I19" s="275"/>
      <c r="J19" s="275"/>
      <c r="K19" s="276"/>
      <c r="O19" s="20"/>
      <c r="Z19" s="40"/>
      <c r="AA19" s="40"/>
      <c r="AB19" s="40"/>
      <c r="AC19" s="40"/>
      <c r="AD19" s="40"/>
    </row>
    <row r="20" spans="1:30" s="19" customFormat="1" ht="388.5" customHeight="1" x14ac:dyDescent="0.3">
      <c r="A20" s="145" t="s">
        <v>66</v>
      </c>
      <c r="B20" s="248" t="s">
        <v>205</v>
      </c>
      <c r="C20" s="248"/>
      <c r="D20" s="248"/>
      <c r="E20" s="248"/>
      <c r="F20" s="248"/>
      <c r="G20" s="248"/>
      <c r="H20" s="248"/>
      <c r="I20" s="248"/>
      <c r="J20" s="248"/>
      <c r="K20" s="249"/>
      <c r="L20" s="256"/>
      <c r="M20" s="256"/>
      <c r="N20" s="256"/>
      <c r="O20" s="256"/>
      <c r="P20" s="256"/>
      <c r="Q20" s="256"/>
      <c r="R20" s="256"/>
      <c r="S20" s="256"/>
      <c r="T20" s="256"/>
      <c r="Z20" s="40"/>
      <c r="AA20" s="40"/>
      <c r="AB20" s="40"/>
      <c r="AC20" s="40"/>
      <c r="AD20" s="40"/>
    </row>
    <row r="21" spans="1:30" s="19" customFormat="1" ht="40.5" customHeight="1" x14ac:dyDescent="0.3">
      <c r="A21" s="239" t="s">
        <v>56</v>
      </c>
      <c r="B21" s="240"/>
      <c r="C21" s="240"/>
      <c r="D21" s="240"/>
      <c r="E21" s="240"/>
      <c r="F21" s="240"/>
      <c r="G21" s="240"/>
      <c r="H21" s="240"/>
      <c r="I21" s="240"/>
      <c r="J21" s="240"/>
      <c r="K21" s="241"/>
      <c r="Z21" s="40"/>
      <c r="AA21" s="40"/>
      <c r="AB21" s="40"/>
      <c r="AC21" s="40"/>
      <c r="AD21" s="40"/>
    </row>
    <row r="22" spans="1:30" s="19" customFormat="1" ht="40.5" customHeight="1" x14ac:dyDescent="0.3">
      <c r="A22" s="242"/>
      <c r="B22" s="243"/>
      <c r="C22" s="243"/>
      <c r="D22" s="243"/>
      <c r="E22" s="243"/>
      <c r="F22" s="243"/>
      <c r="G22" s="243"/>
      <c r="H22" s="243"/>
      <c r="I22" s="243"/>
      <c r="J22" s="243"/>
      <c r="K22" s="244"/>
      <c r="Z22" s="180"/>
      <c r="AA22" s="40"/>
      <c r="AB22" s="40"/>
      <c r="AC22" s="40"/>
      <c r="AD22" s="40"/>
    </row>
    <row r="23" spans="1:30" s="19" customFormat="1" ht="40.5" customHeight="1" x14ac:dyDescent="0.3">
      <c r="A23" s="242"/>
      <c r="B23" s="243"/>
      <c r="C23" s="243"/>
      <c r="D23" s="243"/>
      <c r="E23" s="243"/>
      <c r="F23" s="243"/>
      <c r="G23" s="243"/>
      <c r="H23" s="243"/>
      <c r="I23" s="243"/>
      <c r="J23" s="243"/>
      <c r="K23" s="244"/>
      <c r="Z23" s="181"/>
      <c r="AA23" s="40"/>
      <c r="AB23" s="40"/>
      <c r="AC23" s="40"/>
      <c r="AD23" s="40"/>
    </row>
    <row r="24" spans="1:30" s="19" customFormat="1" ht="40.5" customHeight="1" x14ac:dyDescent="0.3">
      <c r="A24" s="242"/>
      <c r="B24" s="243"/>
      <c r="C24" s="243"/>
      <c r="D24" s="243"/>
      <c r="E24" s="243"/>
      <c r="F24" s="243"/>
      <c r="G24" s="243"/>
      <c r="H24" s="243"/>
      <c r="I24" s="243"/>
      <c r="J24" s="243"/>
      <c r="K24" s="244"/>
      <c r="Z24" s="181"/>
      <c r="AA24" s="40"/>
      <c r="AB24" s="40"/>
      <c r="AC24" s="40"/>
      <c r="AD24" s="40"/>
    </row>
    <row r="25" spans="1:30" s="19" customFormat="1" ht="62.25" customHeight="1" x14ac:dyDescent="0.3">
      <c r="A25" s="245"/>
      <c r="B25" s="246"/>
      <c r="C25" s="246"/>
      <c r="D25" s="246"/>
      <c r="E25" s="246"/>
      <c r="F25" s="246"/>
      <c r="G25" s="246"/>
      <c r="H25" s="246"/>
      <c r="I25" s="246"/>
      <c r="J25" s="246"/>
      <c r="K25" s="247"/>
    </row>
    <row r="26" spans="1:30" x14ac:dyDescent="0.3">
      <c r="A26" s="19"/>
    </row>
    <row r="29" spans="1:30" s="90" customFormat="1" ht="20.25" customHeight="1" thickBot="1" x14ac:dyDescent="0.35">
      <c r="A29" s="94" t="s">
        <v>85</v>
      </c>
      <c r="G29" s="94" t="s">
        <v>211</v>
      </c>
    </row>
    <row r="30" spans="1:30" s="90" customFormat="1" ht="20.25" customHeight="1" thickBot="1" x14ac:dyDescent="0.35">
      <c r="A30" s="95" t="s">
        <v>86</v>
      </c>
      <c r="B30" s="250" t="s">
        <v>87</v>
      </c>
      <c r="C30" s="251"/>
      <c r="D30" s="252"/>
      <c r="G30" s="277" t="s">
        <v>212</v>
      </c>
      <c r="H30" s="251"/>
      <c r="I30" s="278"/>
      <c r="J30" s="285" t="s">
        <v>213</v>
      </c>
      <c r="K30" s="286"/>
    </row>
    <row r="31" spans="1:30" s="90" customFormat="1" ht="20.25" customHeight="1" x14ac:dyDescent="0.3">
      <c r="A31" s="96" t="s">
        <v>88</v>
      </c>
      <c r="B31" s="253" t="s">
        <v>92</v>
      </c>
      <c r="C31" s="254"/>
      <c r="D31" s="255"/>
      <c r="G31" s="279" t="s">
        <v>206</v>
      </c>
      <c r="H31" s="254"/>
      <c r="I31" s="280"/>
      <c r="J31" s="253" t="s">
        <v>145</v>
      </c>
      <c r="K31" s="255"/>
    </row>
    <row r="32" spans="1:30" s="90" customFormat="1" ht="20.25" customHeight="1" x14ac:dyDescent="0.3">
      <c r="A32" s="98" t="s">
        <v>106</v>
      </c>
      <c r="B32" s="236" t="s">
        <v>107</v>
      </c>
      <c r="C32" s="237"/>
      <c r="D32" s="238"/>
      <c r="G32" s="281" t="s">
        <v>207</v>
      </c>
      <c r="H32" s="237"/>
      <c r="I32" s="282"/>
      <c r="J32" s="236" t="s">
        <v>146</v>
      </c>
      <c r="K32" s="238"/>
    </row>
    <row r="33" spans="1:11" s="90" customFormat="1" ht="20.25" customHeight="1" x14ac:dyDescent="0.3">
      <c r="A33" s="98" t="s">
        <v>94</v>
      </c>
      <c r="B33" s="236" t="s">
        <v>94</v>
      </c>
      <c r="C33" s="237"/>
      <c r="D33" s="238"/>
      <c r="G33" s="281" t="s">
        <v>152</v>
      </c>
      <c r="H33" s="237"/>
      <c r="I33" s="282"/>
      <c r="J33" s="236" t="s">
        <v>152</v>
      </c>
      <c r="K33" s="238"/>
    </row>
    <row r="34" spans="1:11" s="90" customFormat="1" ht="20.25" customHeight="1" x14ac:dyDescent="0.3">
      <c r="A34" s="97" t="s">
        <v>90</v>
      </c>
      <c r="B34" s="236" t="s">
        <v>93</v>
      </c>
      <c r="C34" s="237"/>
      <c r="D34" s="238"/>
      <c r="G34" s="281" t="s">
        <v>208</v>
      </c>
      <c r="H34" s="237"/>
      <c r="I34" s="282"/>
      <c r="J34" s="236" t="s">
        <v>152</v>
      </c>
      <c r="K34" s="238"/>
    </row>
    <row r="35" spans="1:11" s="90" customFormat="1" ht="20.25" customHeight="1" x14ac:dyDescent="0.3">
      <c r="A35" s="98" t="s">
        <v>95</v>
      </c>
      <c r="B35" s="236" t="s">
        <v>96</v>
      </c>
      <c r="C35" s="237"/>
      <c r="D35" s="238"/>
      <c r="G35" s="281" t="s">
        <v>209</v>
      </c>
      <c r="H35" s="237"/>
      <c r="I35" s="282"/>
      <c r="J35" s="236" t="s">
        <v>153</v>
      </c>
      <c r="K35" s="238"/>
    </row>
    <row r="36" spans="1:11" s="90" customFormat="1" ht="20.25" customHeight="1" thickBot="1" x14ac:dyDescent="0.35">
      <c r="A36" s="98" t="s">
        <v>97</v>
      </c>
      <c r="B36" s="236" t="s">
        <v>97</v>
      </c>
      <c r="C36" s="237"/>
      <c r="D36" s="238"/>
      <c r="G36" s="283" t="s">
        <v>210</v>
      </c>
      <c r="H36" s="234"/>
      <c r="I36" s="284"/>
      <c r="J36" s="233" t="s">
        <v>153</v>
      </c>
      <c r="K36" s="235"/>
    </row>
    <row r="37" spans="1:11" s="90" customFormat="1" ht="20.25" customHeight="1" x14ac:dyDescent="0.3">
      <c r="A37" s="98" t="s">
        <v>98</v>
      </c>
      <c r="B37" s="236" t="s">
        <v>98</v>
      </c>
      <c r="C37" s="237"/>
      <c r="D37" s="238"/>
    </row>
    <row r="38" spans="1:11" s="90" customFormat="1" ht="20.25" customHeight="1" x14ac:dyDescent="0.3">
      <c r="A38" s="98" t="s">
        <v>99</v>
      </c>
      <c r="B38" s="236" t="s">
        <v>100</v>
      </c>
      <c r="C38" s="237"/>
      <c r="D38" s="238"/>
    </row>
    <row r="39" spans="1:11" s="90" customFormat="1" ht="20.25" customHeight="1" x14ac:dyDescent="0.3">
      <c r="A39" s="98" t="s">
        <v>101</v>
      </c>
      <c r="B39" s="236" t="s">
        <v>101</v>
      </c>
      <c r="C39" s="237"/>
      <c r="D39" s="238"/>
    </row>
    <row r="40" spans="1:11" s="90" customFormat="1" ht="20.25" customHeight="1" x14ac:dyDescent="0.3">
      <c r="A40" s="98" t="s">
        <v>102</v>
      </c>
      <c r="B40" s="236" t="s">
        <v>102</v>
      </c>
      <c r="C40" s="237"/>
      <c r="D40" s="238"/>
    </row>
    <row r="41" spans="1:11" s="90" customFormat="1" ht="20.25" customHeight="1" x14ac:dyDescent="0.3">
      <c r="A41" s="97" t="s">
        <v>89</v>
      </c>
      <c r="B41" s="236" t="s">
        <v>91</v>
      </c>
      <c r="C41" s="237"/>
      <c r="D41" s="238"/>
    </row>
    <row r="42" spans="1:11" s="90" customFormat="1" ht="20.25" customHeight="1" x14ac:dyDescent="0.3">
      <c r="A42" s="98" t="s">
        <v>103</v>
      </c>
      <c r="B42" s="236" t="s">
        <v>104</v>
      </c>
      <c r="C42" s="237"/>
      <c r="D42" s="238"/>
    </row>
    <row r="43" spans="1:11" s="90" customFormat="1" ht="20.25" customHeight="1" thickBot="1" x14ac:dyDescent="0.35">
      <c r="A43" s="99" t="s">
        <v>105</v>
      </c>
      <c r="B43" s="233" t="s">
        <v>105</v>
      </c>
      <c r="C43" s="234"/>
      <c r="D43" s="235"/>
    </row>
  </sheetData>
  <sortState xmlns:xlrd2="http://schemas.microsoft.com/office/spreadsheetml/2017/richdata2" ref="A31:B43">
    <sortCondition ref="A31:A43"/>
  </sortState>
  <mergeCells count="46">
    <mergeCell ref="J34:K34"/>
    <mergeCell ref="J35:K35"/>
    <mergeCell ref="J36:K36"/>
    <mergeCell ref="G30:I30"/>
    <mergeCell ref="G31:I31"/>
    <mergeCell ref="G32:I32"/>
    <mergeCell ref="G33:I33"/>
    <mergeCell ref="G34:I34"/>
    <mergeCell ref="G35:I35"/>
    <mergeCell ref="G36:I36"/>
    <mergeCell ref="J30:K30"/>
    <mergeCell ref="J31:K31"/>
    <mergeCell ref="J32:K32"/>
    <mergeCell ref="J33:K33"/>
    <mergeCell ref="L20:T20"/>
    <mergeCell ref="B15:K15"/>
    <mergeCell ref="A2:K4"/>
    <mergeCell ref="B5:K5"/>
    <mergeCell ref="B7:K7"/>
    <mergeCell ref="B8:K8"/>
    <mergeCell ref="B9:K9"/>
    <mergeCell ref="B10:K10"/>
    <mergeCell ref="B11:K11"/>
    <mergeCell ref="B12:K12"/>
    <mergeCell ref="B13:K13"/>
    <mergeCell ref="B16:K16"/>
    <mergeCell ref="B17:K17"/>
    <mergeCell ref="B19:K19"/>
    <mergeCell ref="B18:K18"/>
    <mergeCell ref="B14:K14"/>
    <mergeCell ref="A21:K25"/>
    <mergeCell ref="B20:K20"/>
    <mergeCell ref="B30:D30"/>
    <mergeCell ref="B31:D31"/>
    <mergeCell ref="B32:D32"/>
    <mergeCell ref="B35:D35"/>
    <mergeCell ref="B33:D33"/>
    <mergeCell ref="B34:D34"/>
    <mergeCell ref="B41:D41"/>
    <mergeCell ref="B42:D42"/>
    <mergeCell ref="B43:D43"/>
    <mergeCell ref="B36:D36"/>
    <mergeCell ref="B37:D37"/>
    <mergeCell ref="B38:D38"/>
    <mergeCell ref="B39:D39"/>
    <mergeCell ref="B40:D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AD14"/>
  <sheetViews>
    <sheetView tabSelected="1" zoomScaleNormal="100" workbookViewId="0">
      <pane ySplit="1" topLeftCell="A2" activePane="bottomLeft" state="frozen"/>
      <selection pane="bottomLeft"/>
    </sheetView>
  </sheetViews>
  <sheetFormatPr defaultColWidth="9.109375" defaultRowHeight="14.4" x14ac:dyDescent="0.3"/>
  <cols>
    <col min="1" max="1" width="11.5546875" style="8" customWidth="1"/>
    <col min="2" max="2" width="15.88671875" style="8" customWidth="1"/>
    <col min="3" max="3" width="26.21875" customWidth="1"/>
    <col min="4" max="4" width="32.5546875" customWidth="1"/>
    <col min="5" max="5" width="37.88671875" customWidth="1"/>
    <col min="6" max="6" width="72" bestFit="1" customWidth="1"/>
    <col min="7" max="7" width="32.21875" bestFit="1" customWidth="1"/>
    <col min="8" max="8" width="10.109375" customWidth="1"/>
    <col min="9" max="9" width="22" customWidth="1"/>
    <col min="10" max="10" width="15.44140625" style="47" bestFit="1" customWidth="1"/>
    <col min="11" max="11" width="28.88671875" customWidth="1"/>
    <col min="12" max="12" width="37" customWidth="1"/>
    <col min="13" max="17" width="20.77734375" customWidth="1"/>
    <col min="18" max="18" width="46.21875" customWidth="1"/>
    <col min="19" max="19" width="16.21875" style="23" customWidth="1"/>
    <col min="20" max="20" width="16.21875" customWidth="1"/>
    <col min="21" max="21" width="16.21875" bestFit="1" customWidth="1"/>
    <col min="22" max="22" width="12.109375" bestFit="1" customWidth="1"/>
    <col min="23" max="23" width="7.77734375" bestFit="1" customWidth="1"/>
  </cols>
  <sheetData>
    <row r="1" spans="1:30" s="8" customFormat="1" ht="15" thickBot="1" x14ac:dyDescent="0.35">
      <c r="A1" s="3" t="s">
        <v>0</v>
      </c>
      <c r="B1" s="4" t="s">
        <v>1</v>
      </c>
      <c r="C1" s="2" t="s">
        <v>27</v>
      </c>
      <c r="D1" s="2" t="s">
        <v>2</v>
      </c>
      <c r="E1" s="2" t="s">
        <v>7</v>
      </c>
      <c r="F1" s="2" t="s">
        <v>8</v>
      </c>
      <c r="G1" s="2" t="s">
        <v>9</v>
      </c>
      <c r="H1" s="2" t="s">
        <v>10</v>
      </c>
      <c r="I1" s="2" t="s">
        <v>5</v>
      </c>
      <c r="J1" s="110" t="s">
        <v>11</v>
      </c>
      <c r="K1" s="2" t="s">
        <v>12</v>
      </c>
      <c r="L1" s="2" t="s">
        <v>68</v>
      </c>
      <c r="M1" s="2" t="s">
        <v>16</v>
      </c>
      <c r="N1" s="2" t="s">
        <v>17</v>
      </c>
      <c r="O1" s="2" t="s">
        <v>18</v>
      </c>
      <c r="P1" s="2" t="s">
        <v>19</v>
      </c>
      <c r="Q1" s="2" t="s">
        <v>20</v>
      </c>
      <c r="R1" s="2" t="s">
        <v>15</v>
      </c>
      <c r="S1" s="15"/>
      <c r="T1" s="22"/>
      <c r="U1" s="22"/>
      <c r="V1" s="22"/>
      <c r="W1" s="22"/>
      <c r="X1" s="22"/>
      <c r="Y1" s="22"/>
      <c r="Z1" s="22"/>
      <c r="AA1" s="22"/>
      <c r="AB1" s="22"/>
      <c r="AC1" s="22"/>
      <c r="AD1" s="22"/>
    </row>
    <row r="2" spans="1:30" x14ac:dyDescent="0.3">
      <c r="A2" s="8">
        <v>2022203</v>
      </c>
      <c r="B2" s="21">
        <v>45014</v>
      </c>
      <c r="C2" t="s">
        <v>214</v>
      </c>
      <c r="D2" t="s">
        <v>77</v>
      </c>
      <c r="E2" t="s">
        <v>111</v>
      </c>
      <c r="F2" t="s">
        <v>114</v>
      </c>
      <c r="G2" t="s">
        <v>28</v>
      </c>
      <c r="H2" t="s">
        <v>13</v>
      </c>
      <c r="I2" t="s">
        <v>29</v>
      </c>
      <c r="J2" s="179">
        <v>499806.8</v>
      </c>
      <c r="K2" t="s">
        <v>83</v>
      </c>
      <c r="L2" t="s">
        <v>110</v>
      </c>
      <c r="M2" t="s">
        <v>78</v>
      </c>
      <c r="N2" t="s">
        <v>74</v>
      </c>
      <c r="O2" t="s">
        <v>81</v>
      </c>
      <c r="P2" t="s">
        <v>115</v>
      </c>
      <c r="Q2" t="s">
        <v>116</v>
      </c>
      <c r="R2" s="185" t="s">
        <v>117</v>
      </c>
      <c r="S2" s="24" t="s">
        <v>67</v>
      </c>
    </row>
    <row r="3" spans="1:30" x14ac:dyDescent="0.3">
      <c r="A3" s="8">
        <v>2022535</v>
      </c>
      <c r="B3" s="21">
        <v>45014</v>
      </c>
      <c r="C3" t="s">
        <v>112</v>
      </c>
      <c r="D3" t="s">
        <v>77</v>
      </c>
      <c r="E3" t="s">
        <v>111</v>
      </c>
      <c r="F3" t="s">
        <v>118</v>
      </c>
      <c r="G3" t="s">
        <v>28</v>
      </c>
      <c r="H3" t="s">
        <v>13</v>
      </c>
      <c r="I3" t="s">
        <v>29</v>
      </c>
      <c r="J3" s="179">
        <v>499644</v>
      </c>
      <c r="K3" t="s">
        <v>82</v>
      </c>
      <c r="L3" t="s">
        <v>119</v>
      </c>
      <c r="M3" t="s">
        <v>120</v>
      </c>
      <c r="N3" t="s">
        <v>78</v>
      </c>
      <c r="O3" t="s">
        <v>121</v>
      </c>
      <c r="P3" t="s">
        <v>122</v>
      </c>
      <c r="Q3" t="s">
        <v>79</v>
      </c>
      <c r="R3" s="185" t="s">
        <v>123</v>
      </c>
      <c r="S3" s="24" t="s">
        <v>67</v>
      </c>
    </row>
    <row r="4" spans="1:30" x14ac:dyDescent="0.3">
      <c r="A4" s="8">
        <v>2022961</v>
      </c>
      <c r="B4" s="21">
        <v>45014</v>
      </c>
      <c r="C4" t="s">
        <v>113</v>
      </c>
      <c r="D4" t="s">
        <v>77</v>
      </c>
      <c r="E4" t="s">
        <v>111</v>
      </c>
      <c r="F4" t="s">
        <v>124</v>
      </c>
      <c r="G4" t="s">
        <v>73</v>
      </c>
      <c r="H4" t="s">
        <v>13</v>
      </c>
      <c r="I4" t="s">
        <v>58</v>
      </c>
      <c r="J4" s="179">
        <v>499487.4</v>
      </c>
      <c r="K4" t="s">
        <v>57</v>
      </c>
      <c r="L4" t="s">
        <v>125</v>
      </c>
      <c r="M4" t="s">
        <v>126</v>
      </c>
      <c r="N4" t="s">
        <v>127</v>
      </c>
      <c r="O4" t="s">
        <v>80</v>
      </c>
      <c r="P4" t="s">
        <v>128</v>
      </c>
      <c r="Q4" t="s">
        <v>108</v>
      </c>
      <c r="R4" s="185" t="s">
        <v>129</v>
      </c>
      <c r="S4" s="24" t="s">
        <v>67</v>
      </c>
    </row>
    <row r="5" spans="1:30" x14ac:dyDescent="0.3">
      <c r="A5" s="8">
        <v>2020410</v>
      </c>
      <c r="B5" s="21">
        <v>45028</v>
      </c>
      <c r="C5" t="s">
        <v>155</v>
      </c>
      <c r="D5" t="s">
        <v>77</v>
      </c>
      <c r="E5" t="s">
        <v>156</v>
      </c>
      <c r="F5" t="s">
        <v>157</v>
      </c>
      <c r="G5" t="s">
        <v>130</v>
      </c>
      <c r="H5" t="s">
        <v>59</v>
      </c>
      <c r="I5" t="s">
        <v>29</v>
      </c>
      <c r="J5" s="47">
        <v>1211303.8999999999</v>
      </c>
      <c r="K5" t="s">
        <v>57</v>
      </c>
      <c r="L5" t="s">
        <v>158</v>
      </c>
      <c r="M5" t="s">
        <v>159</v>
      </c>
      <c r="N5" t="s">
        <v>160</v>
      </c>
      <c r="O5" t="s">
        <v>161</v>
      </c>
      <c r="P5" t="s">
        <v>162</v>
      </c>
      <c r="Q5" t="s">
        <v>163</v>
      </c>
      <c r="R5" s="185" t="s">
        <v>164</v>
      </c>
      <c r="S5" s="24" t="s">
        <v>67</v>
      </c>
    </row>
    <row r="6" spans="1:30" x14ac:dyDescent="0.3">
      <c r="A6" s="8">
        <v>2022036</v>
      </c>
      <c r="B6" s="21">
        <v>45028</v>
      </c>
      <c r="C6" t="s">
        <v>165</v>
      </c>
      <c r="D6" t="s">
        <v>77</v>
      </c>
      <c r="E6" t="s">
        <v>156</v>
      </c>
      <c r="F6" t="s">
        <v>166</v>
      </c>
      <c r="G6" t="s">
        <v>73</v>
      </c>
      <c r="H6" t="s">
        <v>13</v>
      </c>
      <c r="I6" t="s">
        <v>58</v>
      </c>
      <c r="J6" s="47">
        <v>1499746</v>
      </c>
      <c r="K6" t="s">
        <v>76</v>
      </c>
      <c r="L6" t="s">
        <v>167</v>
      </c>
      <c r="M6" t="s">
        <v>159</v>
      </c>
      <c r="N6" t="s">
        <v>168</v>
      </c>
      <c r="O6" t="s">
        <v>169</v>
      </c>
      <c r="P6" t="s">
        <v>170</v>
      </c>
      <c r="Q6" t="s">
        <v>171</v>
      </c>
      <c r="R6" s="185" t="s">
        <v>172</v>
      </c>
      <c r="S6" s="24" t="s">
        <v>67</v>
      </c>
    </row>
    <row r="7" spans="1:30" x14ac:dyDescent="0.3">
      <c r="A7" s="8">
        <v>2022355</v>
      </c>
      <c r="B7" s="21">
        <v>45028</v>
      </c>
      <c r="C7" t="s">
        <v>173</v>
      </c>
      <c r="D7" t="s">
        <v>77</v>
      </c>
      <c r="E7" t="s">
        <v>156</v>
      </c>
      <c r="F7" t="s">
        <v>174</v>
      </c>
      <c r="G7" t="s">
        <v>175</v>
      </c>
      <c r="H7" t="s">
        <v>14</v>
      </c>
      <c r="I7" t="s">
        <v>58</v>
      </c>
      <c r="J7" s="47">
        <v>1658669.24</v>
      </c>
      <c r="K7" t="s">
        <v>57</v>
      </c>
      <c r="L7" t="s">
        <v>158</v>
      </c>
      <c r="M7" t="s">
        <v>176</v>
      </c>
      <c r="N7" t="s">
        <v>177</v>
      </c>
      <c r="O7" t="s">
        <v>178</v>
      </c>
      <c r="P7" t="s">
        <v>179</v>
      </c>
      <c r="Q7" t="s">
        <v>180</v>
      </c>
      <c r="R7" s="185" t="s">
        <v>181</v>
      </c>
      <c r="S7" s="24" t="s">
        <v>67</v>
      </c>
    </row>
    <row r="8" spans="1:30" x14ac:dyDescent="0.3">
      <c r="A8" s="8">
        <v>2022566</v>
      </c>
      <c r="B8" s="21">
        <v>45028</v>
      </c>
      <c r="C8" t="s">
        <v>182</v>
      </c>
      <c r="D8" t="s">
        <v>77</v>
      </c>
      <c r="E8" t="s">
        <v>156</v>
      </c>
      <c r="F8" t="s">
        <v>183</v>
      </c>
      <c r="G8" t="s">
        <v>175</v>
      </c>
      <c r="H8" t="s">
        <v>14</v>
      </c>
      <c r="I8" t="s">
        <v>58</v>
      </c>
      <c r="J8" s="47">
        <v>1388931.8</v>
      </c>
      <c r="K8" t="s">
        <v>76</v>
      </c>
      <c r="L8" t="s">
        <v>184</v>
      </c>
      <c r="M8" t="s">
        <v>185</v>
      </c>
      <c r="N8" t="s">
        <v>169</v>
      </c>
      <c r="O8" t="s">
        <v>186</v>
      </c>
      <c r="P8" t="s">
        <v>187</v>
      </c>
      <c r="Q8" t="s">
        <v>188</v>
      </c>
      <c r="R8" s="185" t="s">
        <v>189</v>
      </c>
      <c r="S8" s="24" t="s">
        <v>67</v>
      </c>
    </row>
    <row r="9" spans="1:30" x14ac:dyDescent="0.3">
      <c r="A9" s="8">
        <v>2018718</v>
      </c>
      <c r="B9" s="21">
        <v>45048</v>
      </c>
      <c r="C9" t="s">
        <v>215</v>
      </c>
      <c r="D9" t="s">
        <v>216</v>
      </c>
      <c r="E9" t="s">
        <v>217</v>
      </c>
      <c r="F9" s="185" t="s">
        <v>218</v>
      </c>
      <c r="G9" s="185" t="s">
        <v>219</v>
      </c>
      <c r="H9" t="s">
        <v>13</v>
      </c>
      <c r="I9" t="s">
        <v>29</v>
      </c>
      <c r="J9" s="179">
        <v>1494778</v>
      </c>
      <c r="K9" t="s">
        <v>57</v>
      </c>
      <c r="L9" t="s">
        <v>220</v>
      </c>
      <c r="M9" t="s">
        <v>159</v>
      </c>
      <c r="N9" t="s">
        <v>108</v>
      </c>
      <c r="O9" t="s">
        <v>221</v>
      </c>
      <c r="P9" t="s">
        <v>222</v>
      </c>
      <c r="Q9" s="185" t="s">
        <v>223</v>
      </c>
      <c r="R9" s="185" t="s">
        <v>224</v>
      </c>
      <c r="S9" s="24" t="s">
        <v>67</v>
      </c>
    </row>
    <row r="10" spans="1:30" x14ac:dyDescent="0.3">
      <c r="A10" s="8">
        <v>2022546</v>
      </c>
      <c r="B10" s="21">
        <v>45048</v>
      </c>
      <c r="C10" t="s">
        <v>225</v>
      </c>
      <c r="D10" t="s">
        <v>216</v>
      </c>
      <c r="E10" t="s">
        <v>217</v>
      </c>
      <c r="F10" s="185" t="s">
        <v>226</v>
      </c>
      <c r="G10" s="185" t="s">
        <v>227</v>
      </c>
      <c r="H10" t="s">
        <v>59</v>
      </c>
      <c r="I10" t="s">
        <v>29</v>
      </c>
      <c r="J10" s="179">
        <v>1499947.6</v>
      </c>
      <c r="K10" t="s">
        <v>57</v>
      </c>
      <c r="L10" t="s">
        <v>228</v>
      </c>
      <c r="M10" t="s">
        <v>229</v>
      </c>
      <c r="N10" t="s">
        <v>230</v>
      </c>
      <c r="O10" t="s">
        <v>231</v>
      </c>
      <c r="P10" t="s">
        <v>232</v>
      </c>
      <c r="Q10" s="185" t="s">
        <v>233</v>
      </c>
      <c r="R10" s="185" t="s">
        <v>234</v>
      </c>
      <c r="S10" s="24" t="s">
        <v>67</v>
      </c>
    </row>
    <row r="11" spans="1:30" x14ac:dyDescent="0.3">
      <c r="A11" s="8">
        <v>2023359</v>
      </c>
      <c r="B11" s="21">
        <v>45048</v>
      </c>
      <c r="C11" t="s">
        <v>235</v>
      </c>
      <c r="D11" t="s">
        <v>216</v>
      </c>
      <c r="E11" t="s">
        <v>217</v>
      </c>
      <c r="F11" s="185" t="s">
        <v>236</v>
      </c>
      <c r="G11" s="185" t="s">
        <v>237</v>
      </c>
      <c r="H11" t="s">
        <v>191</v>
      </c>
      <c r="I11" t="s">
        <v>29</v>
      </c>
      <c r="J11" s="179">
        <v>1096999</v>
      </c>
      <c r="K11" t="s">
        <v>57</v>
      </c>
      <c r="L11" t="s">
        <v>238</v>
      </c>
      <c r="M11" t="s">
        <v>239</v>
      </c>
      <c r="N11" t="s">
        <v>240</v>
      </c>
      <c r="O11" t="s">
        <v>241</v>
      </c>
      <c r="P11" t="s">
        <v>242</v>
      </c>
      <c r="Q11" s="185" t="s">
        <v>243</v>
      </c>
      <c r="R11" s="185" t="s">
        <v>244</v>
      </c>
      <c r="S11" s="24" t="s">
        <v>67</v>
      </c>
    </row>
    <row r="12" spans="1:30" x14ac:dyDescent="0.3">
      <c r="A12" s="8">
        <v>2023737</v>
      </c>
      <c r="B12" s="21">
        <v>45048</v>
      </c>
      <c r="C12" t="s">
        <v>245</v>
      </c>
      <c r="D12" t="s">
        <v>216</v>
      </c>
      <c r="E12" t="s">
        <v>217</v>
      </c>
      <c r="F12" s="185" t="s">
        <v>246</v>
      </c>
      <c r="G12" s="185" t="s">
        <v>192</v>
      </c>
      <c r="H12" t="s">
        <v>13</v>
      </c>
      <c r="I12" t="s">
        <v>29</v>
      </c>
      <c r="J12" s="179">
        <v>1406917.9</v>
      </c>
      <c r="K12" t="s">
        <v>76</v>
      </c>
      <c r="L12" t="s">
        <v>247</v>
      </c>
      <c r="M12" t="s">
        <v>248</v>
      </c>
      <c r="N12" t="s">
        <v>159</v>
      </c>
      <c r="O12" t="s">
        <v>249</v>
      </c>
      <c r="P12" t="s">
        <v>250</v>
      </c>
      <c r="Q12" s="185" t="s">
        <v>251</v>
      </c>
      <c r="R12" s="185" t="s">
        <v>252</v>
      </c>
      <c r="S12" s="24" t="s">
        <v>67</v>
      </c>
    </row>
    <row r="13" spans="1:30" x14ac:dyDescent="0.3">
      <c r="A13" s="8">
        <v>2023842</v>
      </c>
      <c r="B13" s="21">
        <v>45048</v>
      </c>
      <c r="C13" t="s">
        <v>253</v>
      </c>
      <c r="D13" t="s">
        <v>216</v>
      </c>
      <c r="E13" t="s">
        <v>217</v>
      </c>
      <c r="F13" s="185" t="s">
        <v>254</v>
      </c>
      <c r="G13" s="185" t="s">
        <v>28</v>
      </c>
      <c r="H13" t="s">
        <v>13</v>
      </c>
      <c r="I13" t="s">
        <v>29</v>
      </c>
      <c r="J13" s="179">
        <v>1498289.8</v>
      </c>
      <c r="K13" t="s">
        <v>57</v>
      </c>
      <c r="L13" t="s">
        <v>255</v>
      </c>
      <c r="M13" t="s">
        <v>256</v>
      </c>
      <c r="N13" t="s">
        <v>257</v>
      </c>
      <c r="O13" t="s">
        <v>159</v>
      </c>
      <c r="P13" t="s">
        <v>258</v>
      </c>
      <c r="Q13" s="185" t="s">
        <v>259</v>
      </c>
      <c r="R13" s="185" t="s">
        <v>260</v>
      </c>
      <c r="S13" s="24" t="s">
        <v>67</v>
      </c>
    </row>
    <row r="14" spans="1:30" x14ac:dyDescent="0.3">
      <c r="A14" s="8">
        <v>2023898</v>
      </c>
      <c r="B14" s="21">
        <v>45048</v>
      </c>
      <c r="C14" t="s">
        <v>261</v>
      </c>
      <c r="D14" t="s">
        <v>216</v>
      </c>
      <c r="E14" t="s">
        <v>217</v>
      </c>
      <c r="F14" s="185" t="s">
        <v>262</v>
      </c>
      <c r="G14" s="185" t="s">
        <v>263</v>
      </c>
      <c r="H14" t="s">
        <v>14</v>
      </c>
      <c r="I14" t="s">
        <v>29</v>
      </c>
      <c r="J14" s="179">
        <v>979506.1</v>
      </c>
      <c r="K14" t="s">
        <v>57</v>
      </c>
      <c r="L14" t="s">
        <v>167</v>
      </c>
      <c r="M14" t="s">
        <v>264</v>
      </c>
      <c r="N14" t="s">
        <v>159</v>
      </c>
      <c r="O14" t="s">
        <v>265</v>
      </c>
      <c r="P14" t="s">
        <v>266</v>
      </c>
      <c r="Q14" s="185" t="s">
        <v>267</v>
      </c>
      <c r="R14" s="185" t="s">
        <v>268</v>
      </c>
      <c r="S14" s="24" t="s">
        <v>67</v>
      </c>
    </row>
  </sheetData>
  <phoneticPr fontId="31" type="noConversion"/>
  <conditionalFormatting sqref="A1">
    <cfRule type="duplicateValues" dxfId="1" priority="18"/>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10F0-46B9-4880-ACD2-6CC30290BBDF}">
  <sheetPr>
    <tabColor theme="3" tint="0.59999389629810485"/>
  </sheetPr>
  <dimension ref="A1:C12"/>
  <sheetViews>
    <sheetView workbookViewId="0">
      <selection activeCell="A2" sqref="A2"/>
    </sheetView>
  </sheetViews>
  <sheetFormatPr defaultColWidth="9" defaultRowHeight="14.4" x14ac:dyDescent="0.3"/>
  <cols>
    <col min="1" max="1" width="16" style="12" customWidth="1"/>
    <col min="2" max="2" width="61.88671875" style="12" customWidth="1"/>
    <col min="3" max="3" width="18.5546875" style="12" customWidth="1"/>
    <col min="4" max="16384" width="9" style="12"/>
  </cols>
  <sheetData>
    <row r="1" spans="1:3" s="10" customFormat="1" ht="16.2" thickBot="1" x14ac:dyDescent="0.35">
      <c r="A1" s="117" t="s">
        <v>131</v>
      </c>
      <c r="B1" s="118"/>
      <c r="C1" s="118"/>
    </row>
    <row r="2" spans="1:3" ht="29.4" thickBot="1" x14ac:dyDescent="0.35">
      <c r="A2" s="107" t="s">
        <v>6</v>
      </c>
      <c r="B2" s="108" t="s">
        <v>25</v>
      </c>
      <c r="C2" s="109" t="s">
        <v>4</v>
      </c>
    </row>
    <row r="3" spans="1:3" ht="15" thickBot="1" x14ac:dyDescent="0.35">
      <c r="A3" s="168">
        <v>45014</v>
      </c>
      <c r="B3" s="164" t="s">
        <v>111</v>
      </c>
      <c r="C3" s="165">
        <v>1498938.2</v>
      </c>
    </row>
    <row r="4" spans="1:3" ht="15" thickBot="1" x14ac:dyDescent="0.35">
      <c r="A4" s="104"/>
      <c r="B4" s="105" t="s">
        <v>143</v>
      </c>
      <c r="C4" s="106">
        <f>SUM(C3:C3)</f>
        <v>1498938.2</v>
      </c>
    </row>
    <row r="5" spans="1:3" ht="15" thickBot="1" x14ac:dyDescent="0.35">
      <c r="A5" s="169">
        <v>45028</v>
      </c>
      <c r="B5" s="166" t="s">
        <v>156</v>
      </c>
      <c r="C5" s="167">
        <v>5758650.9400000004</v>
      </c>
    </row>
    <row r="6" spans="1:3" ht="15" thickBot="1" x14ac:dyDescent="0.35">
      <c r="A6" s="104"/>
      <c r="B6" s="105" t="s">
        <v>202</v>
      </c>
      <c r="C6" s="106">
        <f>C5</f>
        <v>5758650.9400000004</v>
      </c>
    </row>
    <row r="7" spans="1:3" ht="15" thickBot="1" x14ac:dyDescent="0.35">
      <c r="A7" s="188">
        <v>45048</v>
      </c>
      <c r="B7" s="186" t="s">
        <v>217</v>
      </c>
      <c r="C7" s="187">
        <v>7976438.3999999994</v>
      </c>
    </row>
    <row r="8" spans="1:3" ht="15" thickBot="1" x14ac:dyDescent="0.35">
      <c r="A8" s="104"/>
      <c r="B8" s="105" t="s">
        <v>274</v>
      </c>
      <c r="C8" s="106">
        <f>C7</f>
        <v>7976438.3999999994</v>
      </c>
    </row>
    <row r="9" spans="1:3" ht="15" thickBot="1" x14ac:dyDescent="0.35">
      <c r="A9" s="53" t="s">
        <v>11</v>
      </c>
      <c r="B9" s="119"/>
      <c r="C9" s="88">
        <f>C4+C6+C8</f>
        <v>15234027.539999999</v>
      </c>
    </row>
    <row r="10" spans="1:3" x14ac:dyDescent="0.3">
      <c r="A10" s="42"/>
      <c r="B10" s="40"/>
    </row>
    <row r="11" spans="1:3" ht="16.2" x14ac:dyDescent="0.3">
      <c r="A11" s="43"/>
      <c r="C11" s="41"/>
    </row>
    <row r="12" spans="1:3" ht="16.2" x14ac:dyDescent="0.3">
      <c r="A12" s="4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E15"/>
  <sheetViews>
    <sheetView zoomScaleNormal="100" workbookViewId="0"/>
  </sheetViews>
  <sheetFormatPr defaultColWidth="9.109375" defaultRowHeight="14.4" x14ac:dyDescent="0.3"/>
  <cols>
    <col min="1" max="1" width="58.5546875" style="90" customWidth="1"/>
    <col min="2" max="2" width="12" style="90" customWidth="1"/>
    <col min="3" max="3" width="11.77734375" style="90" customWidth="1"/>
    <col min="4" max="4" width="16.44140625" style="90" bestFit="1" customWidth="1"/>
    <col min="5" max="5" width="17.5546875" style="90" bestFit="1" customWidth="1"/>
    <col min="6" max="6" width="13.88671875" style="90" bestFit="1" customWidth="1"/>
    <col min="7" max="16384" width="9.109375" style="90"/>
  </cols>
  <sheetData>
    <row r="1" spans="1:5" ht="15" thickBot="1" x14ac:dyDescent="0.35">
      <c r="A1" s="89" t="s">
        <v>132</v>
      </c>
      <c r="B1" s="100"/>
      <c r="C1" s="100"/>
      <c r="D1" s="100"/>
      <c r="E1" s="101"/>
    </row>
    <row r="2" spans="1:5" ht="15" thickBot="1" x14ac:dyDescent="0.35">
      <c r="A2" s="111" t="s">
        <v>26</v>
      </c>
      <c r="B2" s="50" t="s">
        <v>22</v>
      </c>
      <c r="C2" s="50" t="s">
        <v>21</v>
      </c>
      <c r="D2" s="50" t="s">
        <v>3</v>
      </c>
      <c r="E2" s="51" t="s">
        <v>24</v>
      </c>
    </row>
    <row r="3" spans="1:5" x14ac:dyDescent="0.3">
      <c r="A3" s="189" t="s">
        <v>111</v>
      </c>
      <c r="B3" s="67">
        <v>6</v>
      </c>
      <c r="C3" s="190">
        <v>3</v>
      </c>
      <c r="D3" s="191">
        <v>0.5</v>
      </c>
      <c r="E3" s="192">
        <v>1498938.2000000002</v>
      </c>
    </row>
    <row r="4" spans="1:5" x14ac:dyDescent="0.3">
      <c r="A4" s="102" t="s">
        <v>156</v>
      </c>
      <c r="B4" s="64">
        <v>22</v>
      </c>
      <c r="C4" s="64">
        <v>4</v>
      </c>
      <c r="D4" s="54">
        <f>C4/B4</f>
        <v>0.18181818181818182</v>
      </c>
      <c r="E4" s="55">
        <v>5758650.9399999995</v>
      </c>
    </row>
    <row r="5" spans="1:5" ht="15" thickBot="1" x14ac:dyDescent="0.35">
      <c r="A5" s="193" t="s">
        <v>217</v>
      </c>
      <c r="B5" s="149">
        <v>16</v>
      </c>
      <c r="C5" s="149">
        <v>6</v>
      </c>
      <c r="D5" s="194">
        <v>0.375</v>
      </c>
      <c r="E5" s="32">
        <v>7976438.3999999994</v>
      </c>
    </row>
    <row r="6" spans="1:5" ht="15" thickBot="1" x14ac:dyDescent="0.35">
      <c r="A6" s="112" t="s">
        <v>11</v>
      </c>
      <c r="B6" s="135">
        <f>SUM(B3:B5)</f>
        <v>44</v>
      </c>
      <c r="C6" s="135">
        <f>SUM(C3:C5)</f>
        <v>13</v>
      </c>
      <c r="D6" s="113">
        <f>C6/B6</f>
        <v>0.29545454545454547</v>
      </c>
      <c r="E6" s="114">
        <f>SUM(E3:E5)</f>
        <v>15234027.539999999</v>
      </c>
    </row>
    <row r="8" spans="1:5" ht="16.2" x14ac:dyDescent="0.3">
      <c r="A8" s="91"/>
      <c r="E8" s="92"/>
    </row>
    <row r="11" spans="1:5" x14ac:dyDescent="0.3">
      <c r="D11" s="93"/>
    </row>
    <row r="12" spans="1:5" x14ac:dyDescent="0.3">
      <c r="D12" s="225"/>
    </row>
    <row r="13" spans="1:5" x14ac:dyDescent="0.3">
      <c r="D13" s="93"/>
    </row>
    <row r="14" spans="1:5" x14ac:dyDescent="0.3">
      <c r="D14" s="93"/>
    </row>
    <row r="15" spans="1:5" x14ac:dyDescent="0.3">
      <c r="D15" s="93"/>
    </row>
  </sheetData>
  <pageMargins left="0.25" right="0.25" top="0.75" bottom="0.75" header="0.3" footer="0.3"/>
  <pageSetup paperSize="9" scale="46" fitToWidth="0" orientation="landscape" r:id="rId1"/>
  <ignoredErrors>
    <ignoredError sqref="D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D40-6793-49E5-8A15-C225DB89D541}">
  <sheetPr>
    <tabColor theme="3" tint="0.59999389629810485"/>
  </sheetPr>
  <dimension ref="A1:M76"/>
  <sheetViews>
    <sheetView workbookViewId="0"/>
  </sheetViews>
  <sheetFormatPr defaultColWidth="9" defaultRowHeight="14.4" x14ac:dyDescent="0.3"/>
  <cols>
    <col min="1" max="1" width="51.109375" style="12" customWidth="1"/>
    <col min="2" max="2" width="16.77734375" style="12" customWidth="1"/>
    <col min="3" max="4" width="12.5546875" style="12" customWidth="1"/>
    <col min="5" max="5" width="15" style="12" customWidth="1"/>
    <col min="6" max="6" width="15" style="12" bestFit="1" customWidth="1"/>
    <col min="7" max="7" width="27.21875" style="12" customWidth="1"/>
    <col min="8" max="8" width="20.21875" style="12" customWidth="1"/>
    <col min="9" max="10" width="13.77734375" style="12" customWidth="1"/>
    <col min="11" max="11" width="14.77734375" style="12" customWidth="1"/>
    <col min="12" max="12" width="14.21875" style="12" customWidth="1"/>
    <col min="13" max="16384" width="9" style="12"/>
  </cols>
  <sheetData>
    <row r="1" spans="1:13" ht="15" thickBot="1" x14ac:dyDescent="0.35">
      <c r="A1" s="14" t="s">
        <v>133</v>
      </c>
      <c r="B1" s="1"/>
      <c r="C1" s="5"/>
      <c r="D1" s="5"/>
      <c r="E1" s="5"/>
      <c r="F1" s="6"/>
      <c r="G1" s="14" t="s">
        <v>134</v>
      </c>
    </row>
    <row r="2" spans="1:13" ht="15" thickBot="1" x14ac:dyDescent="0.35">
      <c r="A2" s="210" t="s">
        <v>61</v>
      </c>
      <c r="B2" s="83" t="s">
        <v>22</v>
      </c>
      <c r="C2" s="83" t="s">
        <v>23</v>
      </c>
      <c r="D2" s="83" t="s">
        <v>3</v>
      </c>
      <c r="E2" s="84" t="s">
        <v>24</v>
      </c>
      <c r="G2" s="211" t="s">
        <v>109</v>
      </c>
      <c r="H2" s="75" t="s">
        <v>22</v>
      </c>
      <c r="I2" s="76" t="s">
        <v>23</v>
      </c>
      <c r="J2" s="76" t="s">
        <v>3</v>
      </c>
      <c r="K2" s="77" t="s">
        <v>24</v>
      </c>
    </row>
    <row r="3" spans="1:13" ht="15" customHeight="1" x14ac:dyDescent="0.3">
      <c r="A3" s="212" t="s">
        <v>73</v>
      </c>
      <c r="B3" s="199">
        <v>2</v>
      </c>
      <c r="C3" s="199">
        <v>2</v>
      </c>
      <c r="D3" s="200">
        <f t="shared" ref="D3:D21" si="0">C3/B3</f>
        <v>1</v>
      </c>
      <c r="E3" s="60">
        <v>1999233.4</v>
      </c>
      <c r="G3" s="213" t="s">
        <v>14</v>
      </c>
      <c r="H3" s="172">
        <v>19</v>
      </c>
      <c r="I3" s="172">
        <v>3</v>
      </c>
      <c r="J3" s="173">
        <f t="shared" ref="J3:J7" si="1">I3/H3</f>
        <v>0.15789473684210525</v>
      </c>
      <c r="K3" s="174">
        <v>4027107.1399999997</v>
      </c>
    </row>
    <row r="4" spans="1:13" ht="15" customHeight="1" x14ac:dyDescent="0.3">
      <c r="A4" s="214" t="s">
        <v>75</v>
      </c>
      <c r="B4" s="171">
        <v>1</v>
      </c>
      <c r="C4" s="171">
        <v>0</v>
      </c>
      <c r="D4" s="31">
        <f t="shared" si="0"/>
        <v>0</v>
      </c>
      <c r="E4" s="60">
        <v>0</v>
      </c>
      <c r="G4" s="30" t="s">
        <v>59</v>
      </c>
      <c r="H4" s="59">
        <v>6</v>
      </c>
      <c r="I4" s="59">
        <v>2</v>
      </c>
      <c r="J4" s="31">
        <f t="shared" si="1"/>
        <v>0.33333333333333331</v>
      </c>
      <c r="K4" s="60">
        <v>2711251.5</v>
      </c>
      <c r="L4" s="13"/>
    </row>
    <row r="5" spans="1:13" ht="15" customHeight="1" x14ac:dyDescent="0.3">
      <c r="A5" s="214" t="s">
        <v>192</v>
      </c>
      <c r="B5" s="171">
        <v>6</v>
      </c>
      <c r="C5" s="171">
        <v>1</v>
      </c>
      <c r="D5" s="31">
        <f t="shared" si="0"/>
        <v>0.16666666666666666</v>
      </c>
      <c r="E5" s="60">
        <v>1406917.9</v>
      </c>
      <c r="G5" s="30" t="s">
        <v>191</v>
      </c>
      <c r="H5" s="59">
        <v>3</v>
      </c>
      <c r="I5" s="59">
        <v>1</v>
      </c>
      <c r="J5" s="31">
        <f t="shared" si="1"/>
        <v>0.33333333333333331</v>
      </c>
      <c r="K5" s="60">
        <v>1096999</v>
      </c>
    </row>
    <row r="6" spans="1:13" ht="15" customHeight="1" x14ac:dyDescent="0.3">
      <c r="A6" s="214" t="s">
        <v>237</v>
      </c>
      <c r="B6" s="171">
        <v>1</v>
      </c>
      <c r="C6" s="171">
        <v>1</v>
      </c>
      <c r="D6" s="31">
        <f t="shared" si="0"/>
        <v>1</v>
      </c>
      <c r="E6" s="60">
        <v>1096999</v>
      </c>
      <c r="G6" s="30" t="s">
        <v>13</v>
      </c>
      <c r="H6" s="59">
        <v>14</v>
      </c>
      <c r="I6" s="59">
        <v>7</v>
      </c>
      <c r="J6" s="31">
        <f t="shared" si="1"/>
        <v>0.5</v>
      </c>
      <c r="K6" s="60">
        <v>7398669.8999999994</v>
      </c>
    </row>
    <row r="7" spans="1:13" ht="15" customHeight="1" thickBot="1" x14ac:dyDescent="0.35">
      <c r="A7" s="214" t="s">
        <v>193</v>
      </c>
      <c r="B7" s="171">
        <v>2</v>
      </c>
      <c r="C7" s="171">
        <v>0</v>
      </c>
      <c r="D7" s="31">
        <f t="shared" si="0"/>
        <v>0</v>
      </c>
      <c r="E7" s="60">
        <v>0</v>
      </c>
      <c r="G7" s="226" t="s">
        <v>60</v>
      </c>
      <c r="H7" s="227">
        <v>2</v>
      </c>
      <c r="I7" s="227">
        <v>0</v>
      </c>
      <c r="J7" s="228">
        <f t="shared" si="1"/>
        <v>0</v>
      </c>
      <c r="K7" s="229">
        <v>0</v>
      </c>
      <c r="M7" s="9"/>
    </row>
    <row r="8" spans="1:13" ht="15.45" customHeight="1" thickBot="1" x14ac:dyDescent="0.35">
      <c r="A8" s="214" t="s">
        <v>219</v>
      </c>
      <c r="B8" s="171">
        <v>1</v>
      </c>
      <c r="C8" s="199">
        <v>1</v>
      </c>
      <c r="D8" s="200">
        <f t="shared" si="0"/>
        <v>1</v>
      </c>
      <c r="E8" s="60">
        <v>1494778</v>
      </c>
      <c r="G8" s="209" t="s">
        <v>11</v>
      </c>
      <c r="H8" s="62">
        <f>SUM(H3:H7)</f>
        <v>44</v>
      </c>
      <c r="I8" s="204">
        <f>SUM(I3:I7)</f>
        <v>13</v>
      </c>
      <c r="J8" s="205">
        <f>I8/H8</f>
        <v>0.29545454545454547</v>
      </c>
      <c r="K8" s="230">
        <f>SUM(K3:K7)</f>
        <v>15234027.539999999</v>
      </c>
      <c r="L8" s="13"/>
      <c r="M8" s="120"/>
    </row>
    <row r="9" spans="1:13" ht="15" customHeight="1" x14ac:dyDescent="0.3">
      <c r="A9" s="214" t="s">
        <v>227</v>
      </c>
      <c r="B9" s="171">
        <v>1</v>
      </c>
      <c r="C9" s="171">
        <v>1</v>
      </c>
      <c r="D9" s="31">
        <f t="shared" si="0"/>
        <v>1</v>
      </c>
      <c r="E9" s="60">
        <v>1499947.6</v>
      </c>
      <c r="M9" s="9"/>
    </row>
    <row r="10" spans="1:13" ht="15" customHeight="1" thickBot="1" x14ac:dyDescent="0.35">
      <c r="A10" s="214" t="s">
        <v>194</v>
      </c>
      <c r="B10" s="171">
        <v>1</v>
      </c>
      <c r="C10" s="171">
        <v>0</v>
      </c>
      <c r="D10" s="31">
        <f t="shared" si="0"/>
        <v>0</v>
      </c>
      <c r="E10" s="60">
        <v>0</v>
      </c>
      <c r="G10" s="14" t="s">
        <v>135</v>
      </c>
      <c r="H10" s="5"/>
      <c r="I10" s="5"/>
      <c r="J10" s="5"/>
      <c r="K10" s="6"/>
    </row>
    <row r="11" spans="1:13" ht="15" customHeight="1" thickBot="1" x14ac:dyDescent="0.35">
      <c r="A11" s="214" t="s">
        <v>195</v>
      </c>
      <c r="B11" s="171">
        <v>1</v>
      </c>
      <c r="C11" s="171">
        <v>0</v>
      </c>
      <c r="D11" s="31">
        <f t="shared" si="0"/>
        <v>0</v>
      </c>
      <c r="E11" s="60">
        <v>0</v>
      </c>
      <c r="G11" s="46" t="s">
        <v>49</v>
      </c>
      <c r="H11" s="75" t="s">
        <v>22</v>
      </c>
      <c r="I11" s="76" t="s">
        <v>21</v>
      </c>
      <c r="J11" s="76" t="s">
        <v>3</v>
      </c>
      <c r="K11" s="77" t="s">
        <v>24</v>
      </c>
    </row>
    <row r="12" spans="1:13" ht="15" customHeight="1" x14ac:dyDescent="0.3">
      <c r="A12" s="214" t="s">
        <v>175</v>
      </c>
      <c r="B12" s="171">
        <v>4</v>
      </c>
      <c r="C12" s="199">
        <v>2</v>
      </c>
      <c r="D12" s="200">
        <f t="shared" si="0"/>
        <v>0.5</v>
      </c>
      <c r="E12" s="60">
        <v>3047601.04</v>
      </c>
      <c r="G12" s="69" t="s">
        <v>58</v>
      </c>
      <c r="H12" s="68">
        <v>7</v>
      </c>
      <c r="I12" s="68">
        <v>4</v>
      </c>
      <c r="J12" s="31">
        <f t="shared" ref="J12:J13" si="2">I12/H12</f>
        <v>0.5714285714285714</v>
      </c>
      <c r="K12" s="60">
        <v>5046834.4399999995</v>
      </c>
    </row>
    <row r="13" spans="1:13" ht="15" customHeight="1" thickBot="1" x14ac:dyDescent="0.35">
      <c r="A13" s="214" t="s">
        <v>272</v>
      </c>
      <c r="B13" s="171">
        <v>1</v>
      </c>
      <c r="C13" s="171">
        <v>0</v>
      </c>
      <c r="D13" s="31">
        <f t="shared" si="0"/>
        <v>0</v>
      </c>
      <c r="E13" s="60">
        <v>0</v>
      </c>
      <c r="G13" s="70" t="s">
        <v>29</v>
      </c>
      <c r="H13" s="44">
        <v>37</v>
      </c>
      <c r="I13" s="44">
        <v>9</v>
      </c>
      <c r="J13" s="63">
        <f t="shared" si="2"/>
        <v>0.24324324324324326</v>
      </c>
      <c r="K13" s="32">
        <v>10187193.100000001</v>
      </c>
    </row>
    <row r="14" spans="1:13" ht="15" customHeight="1" thickBot="1" x14ac:dyDescent="0.35">
      <c r="A14" s="214" t="s">
        <v>273</v>
      </c>
      <c r="B14" s="171">
        <v>3</v>
      </c>
      <c r="C14" s="171">
        <v>0</v>
      </c>
      <c r="D14" s="31">
        <f t="shared" si="0"/>
        <v>0</v>
      </c>
      <c r="E14" s="60">
        <v>0</v>
      </c>
      <c r="G14" s="121" t="s">
        <v>11</v>
      </c>
      <c r="H14" s="116">
        <f>SUM(H12:H13)</f>
        <v>44</v>
      </c>
      <c r="I14" s="122">
        <f>SUM(I12:I13)</f>
        <v>13</v>
      </c>
      <c r="J14" s="86">
        <f>I14/H14</f>
        <v>0.29545454545454547</v>
      </c>
      <c r="K14" s="87">
        <f>SUM(K12:K13)</f>
        <v>15234027.540000001</v>
      </c>
    </row>
    <row r="15" spans="1:13" x14ac:dyDescent="0.3">
      <c r="A15" s="214" t="s">
        <v>130</v>
      </c>
      <c r="B15" s="171">
        <v>3</v>
      </c>
      <c r="C15" s="171">
        <v>1</v>
      </c>
      <c r="D15" s="31">
        <f t="shared" si="0"/>
        <v>0.33333333333333331</v>
      </c>
      <c r="E15" s="60">
        <v>1211303.8999999999</v>
      </c>
    </row>
    <row r="16" spans="1:13" ht="15" customHeight="1" x14ac:dyDescent="0.3">
      <c r="A16" s="214" t="s">
        <v>28</v>
      </c>
      <c r="B16" s="171">
        <v>5</v>
      </c>
      <c r="C16" s="199">
        <v>3</v>
      </c>
      <c r="D16" s="200">
        <f t="shared" si="0"/>
        <v>0.6</v>
      </c>
      <c r="E16" s="60">
        <v>2497740.6</v>
      </c>
    </row>
    <row r="17" spans="1:10" x14ac:dyDescent="0.3">
      <c r="A17" s="214" t="s">
        <v>72</v>
      </c>
      <c r="B17" s="171">
        <v>6</v>
      </c>
      <c r="C17" s="199">
        <v>0</v>
      </c>
      <c r="D17" s="200">
        <f t="shared" si="0"/>
        <v>0</v>
      </c>
      <c r="E17" s="60">
        <v>0</v>
      </c>
    </row>
    <row r="18" spans="1:10" x14ac:dyDescent="0.3">
      <c r="A18" s="214" t="s">
        <v>263</v>
      </c>
      <c r="B18" s="171">
        <v>3</v>
      </c>
      <c r="C18" s="199">
        <v>1</v>
      </c>
      <c r="D18" s="200">
        <f t="shared" si="0"/>
        <v>0.33333333333333331</v>
      </c>
      <c r="E18" s="60">
        <v>979506.1</v>
      </c>
    </row>
    <row r="19" spans="1:10" x14ac:dyDescent="0.3">
      <c r="A19" s="214" t="s">
        <v>196</v>
      </c>
      <c r="B19" s="171">
        <v>1</v>
      </c>
      <c r="C19" s="171">
        <v>0</v>
      </c>
      <c r="D19" s="31">
        <f t="shared" si="0"/>
        <v>0</v>
      </c>
      <c r="E19" s="60">
        <v>0</v>
      </c>
      <c r="G19" s="123"/>
      <c r="H19" s="123"/>
      <c r="I19" s="124"/>
      <c r="J19" s="125"/>
    </row>
    <row r="20" spans="1:10" ht="15" customHeight="1" x14ac:dyDescent="0.3">
      <c r="A20" s="214" t="s">
        <v>197</v>
      </c>
      <c r="B20" s="171">
        <v>1</v>
      </c>
      <c r="C20" s="171">
        <v>0</v>
      </c>
      <c r="D20" s="31">
        <f t="shared" si="0"/>
        <v>0</v>
      </c>
      <c r="E20" s="60">
        <v>0</v>
      </c>
    </row>
    <row r="21" spans="1:10" ht="15" customHeight="1" thickBot="1" x14ac:dyDescent="0.35">
      <c r="A21" s="214" t="s">
        <v>198</v>
      </c>
      <c r="B21" s="171">
        <v>1</v>
      </c>
      <c r="C21" s="171">
        <v>0</v>
      </c>
      <c r="D21" s="31">
        <f t="shared" si="0"/>
        <v>0</v>
      </c>
      <c r="E21" s="60">
        <v>0</v>
      </c>
    </row>
    <row r="22" spans="1:10" ht="15" customHeight="1" thickBot="1" x14ac:dyDescent="0.35">
      <c r="A22" s="215" t="s">
        <v>11</v>
      </c>
      <c r="B22" s="216">
        <f>SUM(B3:B21)</f>
        <v>44</v>
      </c>
      <c r="C22" s="216">
        <f>SUM(C3:C21)</f>
        <v>13</v>
      </c>
      <c r="D22" s="217">
        <f>C22/B22</f>
        <v>0.29545454545454547</v>
      </c>
      <c r="E22" s="218">
        <f>SUM(E3:E21)</f>
        <v>15234027.540000001</v>
      </c>
    </row>
    <row r="23" spans="1:10" ht="15" customHeight="1" x14ac:dyDescent="0.3"/>
    <row r="24" spans="1:10" ht="15" customHeight="1" x14ac:dyDescent="0.3"/>
    <row r="25" spans="1:10" ht="15" customHeight="1" x14ac:dyDescent="0.3"/>
    <row r="26" spans="1:10" ht="15" customHeight="1" x14ac:dyDescent="0.3"/>
    <row r="27" spans="1:10" ht="15" customHeight="1" x14ac:dyDescent="0.3"/>
    <row r="28" spans="1:10" ht="15" customHeight="1" x14ac:dyDescent="0.3"/>
    <row r="29" spans="1:10" ht="15" customHeight="1" x14ac:dyDescent="0.3"/>
    <row r="30" spans="1:10" ht="15" customHeight="1" x14ac:dyDescent="0.3"/>
    <row r="31" spans="1:10" ht="15" customHeight="1" x14ac:dyDescent="0.3"/>
    <row r="32" spans="1:10"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sheetData>
  <conditionalFormatting sqref="F22:F37 F2:F20 A22:A1048576">
    <cfRule type="containsText" dxfId="0" priority="1" operator="containsText" text="FALSE">
      <formula>NOT(ISERROR(SEARCH("FALSE",A2)))</formula>
    </cfRule>
  </conditionalFormatting>
  <pageMargins left="0.7" right="0.7" top="0.75" bottom="0.75" header="0.3" footer="0.3"/>
  <pageSetup paperSize="9" orientation="portrait" r:id="rId1"/>
  <ignoredErrors>
    <ignoredError sqref="D22 J8 J1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ED52-815A-4189-90B5-D13A8AB889A8}">
  <sheetPr>
    <tabColor theme="3" tint="0.59999389629810485"/>
  </sheetPr>
  <dimension ref="A1:Q46"/>
  <sheetViews>
    <sheetView zoomScaleNormal="100" workbookViewId="0"/>
  </sheetViews>
  <sheetFormatPr defaultColWidth="9" defaultRowHeight="14.4" x14ac:dyDescent="0.3"/>
  <cols>
    <col min="1" max="1" width="44.88671875" style="12" customWidth="1"/>
    <col min="2" max="17" width="20.5546875" style="12" customWidth="1"/>
    <col min="18" max="16384" width="9" style="12"/>
  </cols>
  <sheetData>
    <row r="1" spans="1:17" ht="15" thickBot="1" x14ac:dyDescent="0.35">
      <c r="A1" s="1" t="s">
        <v>136</v>
      </c>
    </row>
    <row r="2" spans="1:17" ht="15" thickBot="1" x14ac:dyDescent="0.35">
      <c r="A2" s="37" t="s">
        <v>147</v>
      </c>
      <c r="B2" s="36" t="s">
        <v>22</v>
      </c>
      <c r="C2" s="50" t="s">
        <v>21</v>
      </c>
      <c r="D2" s="50" t="s">
        <v>3</v>
      </c>
      <c r="E2" s="136" t="s">
        <v>24</v>
      </c>
    </row>
    <row r="3" spans="1:17" x14ac:dyDescent="0.3">
      <c r="A3" s="147" t="s">
        <v>145</v>
      </c>
      <c r="B3" s="66">
        <v>20</v>
      </c>
      <c r="C3" s="67">
        <v>5</v>
      </c>
      <c r="D3" s="73">
        <f>C3/B3</f>
        <v>0.25</v>
      </c>
      <c r="E3" s="128">
        <v>6460162.5</v>
      </c>
    </row>
    <row r="4" spans="1:17" x14ac:dyDescent="0.3">
      <c r="A4" s="146" t="s">
        <v>146</v>
      </c>
      <c r="B4" s="68">
        <v>24</v>
      </c>
      <c r="C4" s="64">
        <v>8</v>
      </c>
      <c r="D4" s="58">
        <f t="shared" ref="D4" si="0">C4/B4</f>
        <v>0.33333333333333331</v>
      </c>
      <c r="E4" s="74">
        <v>8773865.040000001</v>
      </c>
      <c r="F4" s="13"/>
    </row>
    <row r="5" spans="1:17" x14ac:dyDescent="0.3">
      <c r="A5" s="146" t="s">
        <v>148</v>
      </c>
      <c r="B5" s="68">
        <v>0</v>
      </c>
      <c r="C5" s="64">
        <v>0</v>
      </c>
      <c r="D5" s="58" t="s">
        <v>65</v>
      </c>
      <c r="E5" s="74">
        <v>0</v>
      </c>
      <c r="F5" s="13"/>
    </row>
    <row r="6" spans="1:17" ht="15" thickBot="1" x14ac:dyDescent="0.35">
      <c r="A6" s="162" t="s">
        <v>149</v>
      </c>
      <c r="B6" s="153">
        <v>0</v>
      </c>
      <c r="C6" s="154">
        <v>0</v>
      </c>
      <c r="D6" s="155" t="s">
        <v>65</v>
      </c>
      <c r="E6" s="156">
        <v>0</v>
      </c>
      <c r="F6" s="13"/>
    </row>
    <row r="7" spans="1:17" ht="15" thickBot="1" x14ac:dyDescent="0.35">
      <c r="A7" s="163" t="s">
        <v>11</v>
      </c>
      <c r="B7" s="129">
        <f>SUM(B3:B6)</f>
        <v>44</v>
      </c>
      <c r="C7" s="157">
        <f>SUM(C3:C6)</f>
        <v>13</v>
      </c>
      <c r="D7" s="26">
        <f>C7/B7</f>
        <v>0.29545454545454547</v>
      </c>
      <c r="E7" s="85">
        <f>SUM(E3:E6)</f>
        <v>15234027.540000001</v>
      </c>
      <c r="F7" s="11"/>
    </row>
    <row r="9" spans="1:17" ht="258" customHeight="1" x14ac:dyDescent="0.3">
      <c r="A9" s="287" t="s">
        <v>151</v>
      </c>
      <c r="B9" s="287"/>
      <c r="C9" s="287"/>
      <c r="D9" s="287"/>
      <c r="E9" s="287"/>
    </row>
    <row r="10" spans="1:17" ht="39.75" customHeight="1" x14ac:dyDescent="0.3">
      <c r="A10" s="287" t="s">
        <v>154</v>
      </c>
      <c r="B10" s="287"/>
      <c r="C10" s="287"/>
      <c r="D10" s="287"/>
      <c r="E10" s="287"/>
    </row>
    <row r="11" spans="1:17" ht="36" customHeight="1" x14ac:dyDescent="0.3">
      <c r="A11" s="287" t="s">
        <v>150</v>
      </c>
      <c r="B11" s="287"/>
      <c r="C11" s="287"/>
      <c r="D11" s="287"/>
      <c r="E11" s="287"/>
    </row>
    <row r="14" spans="1:17" ht="15" thickBot="1" x14ac:dyDescent="0.35">
      <c r="A14" s="1" t="s">
        <v>137</v>
      </c>
    </row>
    <row r="15" spans="1:17" ht="15" thickBot="1" x14ac:dyDescent="0.35">
      <c r="A15" s="294" t="s">
        <v>25</v>
      </c>
      <c r="B15" s="288" t="s">
        <v>145</v>
      </c>
      <c r="C15" s="289"/>
      <c r="D15" s="289"/>
      <c r="E15" s="290"/>
      <c r="F15" s="291" t="s">
        <v>146</v>
      </c>
      <c r="G15" s="292"/>
      <c r="H15" s="292"/>
      <c r="I15" s="293"/>
      <c r="J15" s="288" t="s">
        <v>152</v>
      </c>
      <c r="K15" s="289"/>
      <c r="L15" s="289"/>
      <c r="M15" s="290"/>
      <c r="N15" s="291" t="s">
        <v>153</v>
      </c>
      <c r="O15" s="292"/>
      <c r="P15" s="292"/>
      <c r="Q15" s="293"/>
    </row>
    <row r="16" spans="1:17" ht="15" customHeight="1" thickBot="1" x14ac:dyDescent="0.35">
      <c r="A16" s="295"/>
      <c r="B16" s="36" t="s">
        <v>22</v>
      </c>
      <c r="C16" s="50" t="s">
        <v>21</v>
      </c>
      <c r="D16" s="50" t="s">
        <v>3</v>
      </c>
      <c r="E16" s="51" t="s">
        <v>24</v>
      </c>
      <c r="F16" s="36" t="s">
        <v>22</v>
      </c>
      <c r="G16" s="50" t="s">
        <v>21</v>
      </c>
      <c r="H16" s="50" t="s">
        <v>3</v>
      </c>
      <c r="I16" s="51" t="s">
        <v>24</v>
      </c>
      <c r="J16" s="36" t="s">
        <v>22</v>
      </c>
      <c r="K16" s="50" t="s">
        <v>21</v>
      </c>
      <c r="L16" s="50" t="s">
        <v>3</v>
      </c>
      <c r="M16" s="51" t="s">
        <v>24</v>
      </c>
      <c r="N16" s="36" t="s">
        <v>22</v>
      </c>
      <c r="O16" s="50" t="s">
        <v>21</v>
      </c>
      <c r="P16" s="50" t="s">
        <v>3</v>
      </c>
      <c r="Q16" s="51" t="s">
        <v>24</v>
      </c>
    </row>
    <row r="17" spans="1:17" ht="16.2" x14ac:dyDescent="0.3">
      <c r="A17" s="224" t="s">
        <v>144</v>
      </c>
      <c r="B17" s="222">
        <v>8</v>
      </c>
      <c r="C17" s="67">
        <v>1</v>
      </c>
      <c r="D17" s="73">
        <v>0.125</v>
      </c>
      <c r="E17" s="219">
        <v>1388931.8</v>
      </c>
      <c r="F17" s="67">
        <v>20</v>
      </c>
      <c r="G17" s="67">
        <v>6</v>
      </c>
      <c r="H17" s="73">
        <v>0.3</v>
      </c>
      <c r="I17" s="219">
        <v>5868657.3399999999</v>
      </c>
      <c r="J17" s="67">
        <v>0</v>
      </c>
      <c r="K17" s="67">
        <v>0</v>
      </c>
      <c r="L17" s="73" t="s">
        <v>65</v>
      </c>
      <c r="M17" s="219">
        <v>0</v>
      </c>
      <c r="N17" s="67">
        <v>0</v>
      </c>
      <c r="O17" s="67">
        <v>0</v>
      </c>
      <c r="P17" s="73" t="s">
        <v>65</v>
      </c>
      <c r="Q17" s="128">
        <v>0</v>
      </c>
    </row>
    <row r="18" spans="1:17" ht="15" thickBot="1" x14ac:dyDescent="0.35">
      <c r="A18" s="72" t="s">
        <v>216</v>
      </c>
      <c r="B18" s="223">
        <v>12</v>
      </c>
      <c r="C18" s="149">
        <v>4</v>
      </c>
      <c r="D18" s="220">
        <f>C18/B18</f>
        <v>0.33333333333333331</v>
      </c>
      <c r="E18" s="151">
        <v>5071230.7</v>
      </c>
      <c r="F18" s="149">
        <v>4</v>
      </c>
      <c r="G18" s="149">
        <v>2</v>
      </c>
      <c r="H18" s="220">
        <f>G18/F18</f>
        <v>0.5</v>
      </c>
      <c r="I18" s="151">
        <v>2905207.7</v>
      </c>
      <c r="J18" s="149">
        <v>0</v>
      </c>
      <c r="K18" s="149">
        <v>0</v>
      </c>
      <c r="L18" s="220" t="s">
        <v>65</v>
      </c>
      <c r="M18" s="151">
        <v>0</v>
      </c>
      <c r="N18" s="149">
        <v>0</v>
      </c>
      <c r="O18" s="149">
        <v>0</v>
      </c>
      <c r="P18" s="220" t="s">
        <v>65</v>
      </c>
      <c r="Q18" s="221">
        <v>0</v>
      </c>
    </row>
    <row r="19" spans="1:17" ht="15" thickBot="1" x14ac:dyDescent="0.35">
      <c r="A19" s="115" t="s">
        <v>11</v>
      </c>
      <c r="B19" s="126">
        <f>B17+B18</f>
        <v>20</v>
      </c>
      <c r="C19" s="126">
        <f>C17+C18</f>
        <v>5</v>
      </c>
      <c r="D19" s="56">
        <f>C19/B19</f>
        <v>0.25</v>
      </c>
      <c r="E19" s="57">
        <f>E17+E18</f>
        <v>6460162.5</v>
      </c>
      <c r="F19" s="126">
        <f>F17+F18</f>
        <v>24</v>
      </c>
      <c r="G19" s="126">
        <f>G17+G18</f>
        <v>8</v>
      </c>
      <c r="H19" s="56">
        <f>G19/F19</f>
        <v>0.33333333333333331</v>
      </c>
      <c r="I19" s="57">
        <f>I17+I18</f>
        <v>8773865.0399999991</v>
      </c>
      <c r="J19" s="126">
        <f>SUM(J17:J17)</f>
        <v>0</v>
      </c>
      <c r="K19" s="127">
        <f>SUM(K17:K17)</f>
        <v>0</v>
      </c>
      <c r="L19" s="56" t="s">
        <v>65</v>
      </c>
      <c r="M19" s="133">
        <f>SUM(M17:M17)</f>
        <v>0</v>
      </c>
      <c r="N19" s="127">
        <f>SUM(N17:N17)</f>
        <v>0</v>
      </c>
      <c r="O19" s="127">
        <f>SUM(O17:O17)</f>
        <v>0</v>
      </c>
      <c r="P19" s="56" t="s">
        <v>65</v>
      </c>
      <c r="Q19" s="57">
        <f>SUM(Q17:Q17)</f>
        <v>0</v>
      </c>
    </row>
    <row r="20" spans="1:17" ht="14.25" customHeight="1" x14ac:dyDescent="0.3"/>
    <row r="21" spans="1:17" ht="14.25" customHeight="1" x14ac:dyDescent="0.3">
      <c r="I21" s="9"/>
    </row>
    <row r="22" spans="1:17" ht="15" thickBot="1" x14ac:dyDescent="0.35">
      <c r="A22" s="1" t="s">
        <v>138</v>
      </c>
      <c r="I22" s="9"/>
    </row>
    <row r="23" spans="1:17" ht="15" thickBot="1" x14ac:dyDescent="0.35">
      <c r="A23" s="134" t="s">
        <v>64</v>
      </c>
      <c r="B23" s="159" t="s">
        <v>22</v>
      </c>
      <c r="C23" s="160" t="s">
        <v>21</v>
      </c>
      <c r="D23" s="160" t="s">
        <v>3</v>
      </c>
      <c r="E23" s="160" t="s">
        <v>24</v>
      </c>
      <c r="F23" s="161" t="s">
        <v>62</v>
      </c>
      <c r="I23" s="9"/>
    </row>
    <row r="24" spans="1:17" x14ac:dyDescent="0.3">
      <c r="A24" s="38" t="s">
        <v>145</v>
      </c>
      <c r="B24" s="130">
        <f>SUM(B25:B28)</f>
        <v>20</v>
      </c>
      <c r="C24" s="148">
        <f>SUM(C25:C28)</f>
        <v>5</v>
      </c>
      <c r="D24" s="34">
        <f>C24/B24</f>
        <v>0.25</v>
      </c>
      <c r="E24" s="39">
        <f>SUM(E25:E28)</f>
        <v>6460162.5</v>
      </c>
      <c r="F24" s="35">
        <f>E24/$E$44</f>
        <v>0.42406136414270917</v>
      </c>
      <c r="I24" s="9"/>
    </row>
    <row r="25" spans="1:17" ht="15" customHeight="1" x14ac:dyDescent="0.3">
      <c r="A25" s="131" t="s">
        <v>82</v>
      </c>
      <c r="B25" s="68">
        <v>0</v>
      </c>
      <c r="C25" s="64">
        <v>0</v>
      </c>
      <c r="D25" s="25" t="s">
        <v>65</v>
      </c>
      <c r="E25" s="103">
        <v>0</v>
      </c>
      <c r="F25" s="65">
        <f>E25/$E$44</f>
        <v>0</v>
      </c>
      <c r="I25" s="9"/>
    </row>
    <row r="26" spans="1:17" ht="15" customHeight="1" x14ac:dyDescent="0.3">
      <c r="A26" s="131" t="s">
        <v>83</v>
      </c>
      <c r="B26" s="68">
        <v>1</v>
      </c>
      <c r="C26" s="64">
        <v>0</v>
      </c>
      <c r="D26" s="25">
        <f>C26/B26</f>
        <v>0</v>
      </c>
      <c r="E26" s="103">
        <v>0</v>
      </c>
      <c r="F26" s="65">
        <f t="shared" ref="F26:F28" si="1">E26/$E$44</f>
        <v>0</v>
      </c>
      <c r="I26" s="9"/>
    </row>
    <row r="27" spans="1:17" ht="15" customHeight="1" x14ac:dyDescent="0.3">
      <c r="A27" s="131" t="s">
        <v>57</v>
      </c>
      <c r="B27" s="68">
        <v>9</v>
      </c>
      <c r="C27" s="64">
        <v>4</v>
      </c>
      <c r="D27" s="25">
        <f>C27/B27</f>
        <v>0.44444444444444442</v>
      </c>
      <c r="E27" s="103">
        <v>5071230.7</v>
      </c>
      <c r="F27" s="65">
        <f t="shared" si="1"/>
        <v>0.33288837680544198</v>
      </c>
      <c r="I27" s="9"/>
    </row>
    <row r="28" spans="1:17" ht="15" customHeight="1" thickBot="1" x14ac:dyDescent="0.35">
      <c r="A28" s="132" t="s">
        <v>76</v>
      </c>
      <c r="B28" s="68">
        <v>10</v>
      </c>
      <c r="C28" s="64">
        <v>1</v>
      </c>
      <c r="D28" s="25">
        <f>C28/B28</f>
        <v>0.1</v>
      </c>
      <c r="E28" s="151">
        <v>1388931.8</v>
      </c>
      <c r="F28" s="152">
        <f t="shared" si="1"/>
        <v>9.1172987337267225E-2</v>
      </c>
      <c r="I28" s="9"/>
    </row>
    <row r="29" spans="1:17" ht="15" customHeight="1" x14ac:dyDescent="0.3">
      <c r="A29" s="38" t="s">
        <v>146</v>
      </c>
      <c r="B29" s="130">
        <f>SUM(B30:B33)</f>
        <v>24</v>
      </c>
      <c r="C29" s="148">
        <f>SUM(C30:C33)</f>
        <v>8</v>
      </c>
      <c r="D29" s="34">
        <f>C29/B29</f>
        <v>0.33333333333333331</v>
      </c>
      <c r="E29" s="39">
        <f>SUM(E30:E33)</f>
        <v>8773865.0399999991</v>
      </c>
      <c r="F29" s="35">
        <f>E29/$E$44</f>
        <v>0.57593863585729077</v>
      </c>
      <c r="I29" s="9"/>
    </row>
    <row r="30" spans="1:17" ht="15" customHeight="1" x14ac:dyDescent="0.3">
      <c r="A30" s="131" t="s">
        <v>82</v>
      </c>
      <c r="B30" s="68">
        <v>1</v>
      </c>
      <c r="C30" s="64">
        <v>1</v>
      </c>
      <c r="D30" s="25">
        <f t="shared" ref="D30:D33" si="2">C30/B30</f>
        <v>1</v>
      </c>
      <c r="E30" s="103">
        <v>499644</v>
      </c>
      <c r="F30" s="65">
        <f>E30/$E$44</f>
        <v>3.2797892657610364E-2</v>
      </c>
      <c r="I30" s="9"/>
    </row>
    <row r="31" spans="1:17" ht="15" customHeight="1" x14ac:dyDescent="0.3">
      <c r="A31" s="131" t="s">
        <v>83</v>
      </c>
      <c r="B31" s="68">
        <v>4</v>
      </c>
      <c r="C31" s="64">
        <v>1</v>
      </c>
      <c r="D31" s="25">
        <f t="shared" si="2"/>
        <v>0.25</v>
      </c>
      <c r="E31" s="103">
        <v>499806.8</v>
      </c>
      <c r="F31" s="65">
        <f t="shared" ref="F31:F33" si="3">E31/$E$44</f>
        <v>3.2808579260320811E-2</v>
      </c>
      <c r="H31" s="9"/>
      <c r="I31" s="9"/>
    </row>
    <row r="32" spans="1:17" ht="15" customHeight="1" x14ac:dyDescent="0.3">
      <c r="A32" s="131" t="s">
        <v>57</v>
      </c>
      <c r="B32" s="68">
        <v>6</v>
      </c>
      <c r="C32" s="64">
        <v>4</v>
      </c>
      <c r="D32" s="25">
        <f t="shared" si="2"/>
        <v>0.66666666666666663</v>
      </c>
      <c r="E32" s="103">
        <v>4867750.34</v>
      </c>
      <c r="F32" s="65">
        <f t="shared" si="3"/>
        <v>0.3195314126365299</v>
      </c>
      <c r="H32" s="9"/>
      <c r="I32" s="9"/>
    </row>
    <row r="33" spans="1:9" ht="15" customHeight="1" thickBot="1" x14ac:dyDescent="0.35">
      <c r="A33" s="132" t="s">
        <v>76</v>
      </c>
      <c r="B33" s="44">
        <v>13</v>
      </c>
      <c r="C33" s="149">
        <v>2</v>
      </c>
      <c r="D33" s="25">
        <f t="shared" si="2"/>
        <v>0.15384615384615385</v>
      </c>
      <c r="E33" s="151">
        <v>2906663.9</v>
      </c>
      <c r="F33" s="152">
        <f t="shared" si="3"/>
        <v>0.19080075130282981</v>
      </c>
      <c r="H33" s="9"/>
      <c r="I33" s="9"/>
    </row>
    <row r="34" spans="1:9" x14ac:dyDescent="0.3">
      <c r="A34" s="38" t="s">
        <v>152</v>
      </c>
      <c r="B34" s="130">
        <f>SUM(B35:B38)</f>
        <v>0</v>
      </c>
      <c r="C34" s="148">
        <f>SUM(C35:C38)</f>
        <v>0</v>
      </c>
      <c r="D34" s="34" t="s">
        <v>65</v>
      </c>
      <c r="E34" s="39">
        <f>SUM(E35:E38)</f>
        <v>0</v>
      </c>
      <c r="F34" s="35">
        <f>E34/$E$44</f>
        <v>0</v>
      </c>
      <c r="I34" s="9"/>
    </row>
    <row r="35" spans="1:9" ht="15" customHeight="1" x14ac:dyDescent="0.3">
      <c r="A35" s="131" t="s">
        <v>82</v>
      </c>
      <c r="B35" s="68">
        <v>0</v>
      </c>
      <c r="C35" s="64">
        <v>0</v>
      </c>
      <c r="D35" s="25" t="s">
        <v>65</v>
      </c>
      <c r="E35" s="103">
        <v>0</v>
      </c>
      <c r="F35" s="65">
        <f>E35/$E$44</f>
        <v>0</v>
      </c>
      <c r="I35" s="9"/>
    </row>
    <row r="36" spans="1:9" ht="15" customHeight="1" x14ac:dyDescent="0.3">
      <c r="A36" s="131" t="s">
        <v>83</v>
      </c>
      <c r="B36" s="68">
        <v>0</v>
      </c>
      <c r="C36" s="64">
        <v>0</v>
      </c>
      <c r="D36" s="25" t="s">
        <v>65</v>
      </c>
      <c r="E36" s="103">
        <v>0</v>
      </c>
      <c r="F36" s="65">
        <f t="shared" ref="F36:F38" si="4">E36/$E$44</f>
        <v>0</v>
      </c>
      <c r="I36" s="9"/>
    </row>
    <row r="37" spans="1:9" ht="15" customHeight="1" x14ac:dyDescent="0.3">
      <c r="A37" s="131" t="s">
        <v>57</v>
      </c>
      <c r="B37" s="68">
        <v>0</v>
      </c>
      <c r="C37" s="64">
        <v>0</v>
      </c>
      <c r="D37" s="25" t="s">
        <v>65</v>
      </c>
      <c r="E37" s="103">
        <v>0</v>
      </c>
      <c r="F37" s="65">
        <f t="shared" si="4"/>
        <v>0</v>
      </c>
      <c r="I37" s="9"/>
    </row>
    <row r="38" spans="1:9" ht="15" customHeight="1" thickBot="1" x14ac:dyDescent="0.35">
      <c r="A38" s="132" t="s">
        <v>76</v>
      </c>
      <c r="B38" s="44">
        <v>0</v>
      </c>
      <c r="C38" s="149">
        <v>0</v>
      </c>
      <c r="D38" s="150" t="s">
        <v>65</v>
      </c>
      <c r="E38" s="151">
        <v>0</v>
      </c>
      <c r="F38" s="152">
        <f t="shared" si="4"/>
        <v>0</v>
      </c>
      <c r="I38" s="9"/>
    </row>
    <row r="39" spans="1:9" ht="15" customHeight="1" x14ac:dyDescent="0.3">
      <c r="A39" s="38" t="s">
        <v>153</v>
      </c>
      <c r="B39" s="130">
        <f>SUM(B40:B43)</f>
        <v>0</v>
      </c>
      <c r="C39" s="148">
        <f>SUM(C40:C43)</f>
        <v>0</v>
      </c>
      <c r="D39" s="34" t="s">
        <v>65</v>
      </c>
      <c r="E39" s="39">
        <f>SUM(E40:E43)</f>
        <v>0</v>
      </c>
      <c r="F39" s="35">
        <f>E39/$E$44</f>
        <v>0</v>
      </c>
      <c r="I39" s="9"/>
    </row>
    <row r="40" spans="1:9" ht="15" customHeight="1" x14ac:dyDescent="0.3">
      <c r="A40" s="131" t="s">
        <v>82</v>
      </c>
      <c r="B40" s="68">
        <v>0</v>
      </c>
      <c r="C40" s="64">
        <v>0</v>
      </c>
      <c r="D40" s="25" t="s">
        <v>65</v>
      </c>
      <c r="E40" s="103">
        <v>0</v>
      </c>
      <c r="F40" s="65">
        <f>E40/$E$44</f>
        <v>0</v>
      </c>
      <c r="I40" s="9"/>
    </row>
    <row r="41" spans="1:9" ht="15" customHeight="1" x14ac:dyDescent="0.3">
      <c r="A41" s="131" t="s">
        <v>83</v>
      </c>
      <c r="B41" s="68">
        <v>0</v>
      </c>
      <c r="C41" s="64">
        <v>0</v>
      </c>
      <c r="D41" s="25" t="s">
        <v>65</v>
      </c>
      <c r="E41" s="103">
        <v>0</v>
      </c>
      <c r="F41" s="65">
        <f t="shared" ref="F41:F43" si="5">E41/$E$44</f>
        <v>0</v>
      </c>
      <c r="H41" s="9"/>
      <c r="I41" s="9"/>
    </row>
    <row r="42" spans="1:9" ht="15" customHeight="1" x14ac:dyDescent="0.3">
      <c r="A42" s="131" t="s">
        <v>57</v>
      </c>
      <c r="B42" s="68">
        <v>0</v>
      </c>
      <c r="C42" s="64">
        <v>0</v>
      </c>
      <c r="D42" s="25" t="s">
        <v>65</v>
      </c>
      <c r="E42" s="103">
        <v>0</v>
      </c>
      <c r="F42" s="65">
        <f t="shared" si="5"/>
        <v>0</v>
      </c>
      <c r="H42" s="9"/>
      <c r="I42" s="9"/>
    </row>
    <row r="43" spans="1:9" ht="15" customHeight="1" thickBot="1" x14ac:dyDescent="0.35">
      <c r="A43" s="132" t="s">
        <v>76</v>
      </c>
      <c r="B43" s="44">
        <v>0</v>
      </c>
      <c r="C43" s="149">
        <v>0</v>
      </c>
      <c r="D43" s="150" t="s">
        <v>65</v>
      </c>
      <c r="E43" s="151">
        <v>0</v>
      </c>
      <c r="F43" s="152">
        <f t="shared" si="5"/>
        <v>0</v>
      </c>
      <c r="H43" s="9"/>
      <c r="I43" s="9"/>
    </row>
    <row r="44" spans="1:9" ht="15" thickBot="1" x14ac:dyDescent="0.35">
      <c r="A44" s="52" t="s">
        <v>63</v>
      </c>
      <c r="B44" s="129">
        <f>B24+B29</f>
        <v>44</v>
      </c>
      <c r="C44" s="157">
        <f>C24+C29</f>
        <v>13</v>
      </c>
      <c r="D44" s="26">
        <f>C44/B44</f>
        <v>0.29545454545454547</v>
      </c>
      <c r="E44" s="158">
        <f>E24+E29</f>
        <v>15234027.539999999</v>
      </c>
      <c r="F44" s="45">
        <f>E44/E44</f>
        <v>1</v>
      </c>
      <c r="I44" s="9"/>
    </row>
    <row r="46" spans="1:9" ht="16.2" x14ac:dyDescent="0.3">
      <c r="A46" s="12" t="s">
        <v>199</v>
      </c>
    </row>
  </sheetData>
  <mergeCells count="8">
    <mergeCell ref="A9:E9"/>
    <mergeCell ref="A10:E10"/>
    <mergeCell ref="A11:E11"/>
    <mergeCell ref="J15:M15"/>
    <mergeCell ref="N15:Q15"/>
    <mergeCell ref="A15:A16"/>
    <mergeCell ref="B15:E15"/>
    <mergeCell ref="F15:I15"/>
  </mergeCells>
  <pageMargins left="0.7" right="0.7" top="0.75" bottom="0.75" header="0.3" footer="0.3"/>
  <pageSetup paperSize="9" orientation="portrait" r:id="rId1"/>
  <ignoredErrors>
    <ignoredError sqref="B29:C29 E29" formulaRange="1"/>
    <ignoredError sqref="D29" formula="1" formulaRange="1"/>
    <ignoredError sqref="D24 D19 H19 D44 D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0885D-32F6-4DFE-BC82-FEFBF77F36E3}">
  <dimension ref="A1:E20"/>
  <sheetViews>
    <sheetView zoomScaleNormal="100" workbookViewId="0"/>
  </sheetViews>
  <sheetFormatPr defaultRowHeight="14.4" x14ac:dyDescent="0.3"/>
  <cols>
    <col min="1" max="1" width="45.109375" customWidth="1"/>
    <col min="2" max="5" width="15.5546875" customWidth="1"/>
  </cols>
  <sheetData>
    <row r="1" spans="1:5" ht="15" thickBot="1" x14ac:dyDescent="0.35">
      <c r="A1" s="7" t="s">
        <v>139</v>
      </c>
      <c r="B1" s="14"/>
      <c r="C1" s="14"/>
    </row>
    <row r="2" spans="1:5" ht="15" thickBot="1" x14ac:dyDescent="0.35">
      <c r="A2" s="33" t="s">
        <v>26</v>
      </c>
      <c r="B2" s="82" t="s">
        <v>22</v>
      </c>
      <c r="C2" s="83" t="s">
        <v>23</v>
      </c>
      <c r="D2" s="83" t="s">
        <v>3</v>
      </c>
      <c r="E2" s="84" t="s">
        <v>24</v>
      </c>
    </row>
    <row r="3" spans="1:5" ht="29.4" thickBot="1" x14ac:dyDescent="0.35">
      <c r="A3" s="72" t="s">
        <v>111</v>
      </c>
      <c r="B3" s="78">
        <v>6</v>
      </c>
      <c r="C3" s="79">
        <v>3</v>
      </c>
      <c r="D3" s="80">
        <v>0.5</v>
      </c>
      <c r="E3" s="81">
        <v>1498938.2000000002</v>
      </c>
    </row>
    <row r="5" spans="1:5" ht="15" thickBot="1" x14ac:dyDescent="0.35">
      <c r="A5" s="7" t="s">
        <v>140</v>
      </c>
      <c r="B5" s="14"/>
      <c r="C5" s="14"/>
    </row>
    <row r="6" spans="1:5" ht="15" thickBot="1" x14ac:dyDescent="0.35">
      <c r="A6" s="33" t="s">
        <v>109</v>
      </c>
      <c r="B6" s="27" t="s">
        <v>22</v>
      </c>
      <c r="C6" s="28" t="s">
        <v>23</v>
      </c>
      <c r="D6" s="28" t="s">
        <v>3</v>
      </c>
      <c r="E6" s="29" t="s">
        <v>24</v>
      </c>
    </row>
    <row r="7" spans="1:5" x14ac:dyDescent="0.3">
      <c r="A7" s="30" t="s">
        <v>14</v>
      </c>
      <c r="B7" s="172">
        <v>1</v>
      </c>
      <c r="C7" s="177">
        <v>0</v>
      </c>
      <c r="D7" s="173">
        <f>C7/B7</f>
        <v>0</v>
      </c>
      <c r="E7" s="174">
        <v>0</v>
      </c>
    </row>
    <row r="8" spans="1:5" x14ac:dyDescent="0.3">
      <c r="A8" s="30" t="s">
        <v>59</v>
      </c>
      <c r="B8" s="59">
        <v>1</v>
      </c>
      <c r="C8" s="171">
        <v>0</v>
      </c>
      <c r="D8" s="31">
        <f t="shared" ref="D8:D9" si="0">C8/B8</f>
        <v>0</v>
      </c>
      <c r="E8" s="60">
        <v>0</v>
      </c>
    </row>
    <row r="9" spans="1:5" x14ac:dyDescent="0.3">
      <c r="A9" s="30" t="s">
        <v>13</v>
      </c>
      <c r="B9" s="59">
        <v>3</v>
      </c>
      <c r="C9" s="171">
        <v>3</v>
      </c>
      <c r="D9" s="31">
        <f t="shared" si="0"/>
        <v>1</v>
      </c>
      <c r="E9" s="60">
        <v>1498938.2000000002</v>
      </c>
    </row>
    <row r="10" spans="1:5" ht="15" thickBot="1" x14ac:dyDescent="0.35">
      <c r="A10" s="137" t="s">
        <v>60</v>
      </c>
      <c r="B10" s="175">
        <v>1</v>
      </c>
      <c r="C10" s="178">
        <v>0</v>
      </c>
      <c r="D10" s="63">
        <v>0</v>
      </c>
      <c r="E10" s="176">
        <v>0</v>
      </c>
    </row>
    <row r="11" spans="1:5" ht="15" thickBot="1" x14ac:dyDescent="0.35">
      <c r="A11" s="61" t="s">
        <v>11</v>
      </c>
      <c r="B11" s="116">
        <f>SUM(B7:B10)</f>
        <v>6</v>
      </c>
      <c r="C11" s="182">
        <f>SUM(C7:C10)</f>
        <v>3</v>
      </c>
      <c r="D11" s="183">
        <f>C11/B11</f>
        <v>0.5</v>
      </c>
      <c r="E11" s="184">
        <f>SUM(E7:E10)</f>
        <v>1498938.2000000002</v>
      </c>
    </row>
    <row r="13" spans="1:5" ht="15" thickBot="1" x14ac:dyDescent="0.35">
      <c r="A13" s="7" t="s">
        <v>141</v>
      </c>
      <c r="B13" s="14"/>
      <c r="C13" s="14"/>
    </row>
    <row r="14" spans="1:5" ht="15" thickBot="1" x14ac:dyDescent="0.35">
      <c r="A14" s="33" t="s">
        <v>61</v>
      </c>
      <c r="B14" s="27" t="s">
        <v>22</v>
      </c>
      <c r="C14" s="28" t="s">
        <v>23</v>
      </c>
      <c r="D14" s="28" t="s">
        <v>3</v>
      </c>
      <c r="E14" s="29" t="s">
        <v>24</v>
      </c>
    </row>
    <row r="15" spans="1:5" x14ac:dyDescent="0.3">
      <c r="A15" s="30" t="s">
        <v>73</v>
      </c>
      <c r="B15" s="172">
        <v>1</v>
      </c>
      <c r="C15" s="177">
        <v>1</v>
      </c>
      <c r="D15" s="173">
        <f>C15/B15</f>
        <v>1</v>
      </c>
      <c r="E15" s="174">
        <v>499487.4</v>
      </c>
    </row>
    <row r="16" spans="1:5" x14ac:dyDescent="0.3">
      <c r="A16" s="30" t="s">
        <v>75</v>
      </c>
      <c r="B16" s="59">
        <v>1</v>
      </c>
      <c r="C16" s="171">
        <v>0</v>
      </c>
      <c r="D16" s="31">
        <f t="shared" ref="D16:D19" si="1">C16/B16</f>
        <v>0</v>
      </c>
      <c r="E16" s="60">
        <v>0</v>
      </c>
    </row>
    <row r="17" spans="1:5" x14ac:dyDescent="0.3">
      <c r="A17" s="30" t="s">
        <v>130</v>
      </c>
      <c r="B17" s="59">
        <v>1</v>
      </c>
      <c r="C17" s="171">
        <v>0</v>
      </c>
      <c r="D17" s="31">
        <f t="shared" ref="D17" si="2">C17/B17</f>
        <v>0</v>
      </c>
      <c r="E17" s="60">
        <v>0</v>
      </c>
    </row>
    <row r="18" spans="1:5" x14ac:dyDescent="0.3">
      <c r="A18" s="30" t="s">
        <v>28</v>
      </c>
      <c r="B18" s="59">
        <v>2</v>
      </c>
      <c r="C18" s="171">
        <v>2</v>
      </c>
      <c r="D18" s="31">
        <f t="shared" si="1"/>
        <v>1</v>
      </c>
      <c r="E18" s="60">
        <v>999450.8</v>
      </c>
    </row>
    <row r="19" spans="1:5" ht="15" thickBot="1" x14ac:dyDescent="0.35">
      <c r="A19" s="30" t="s">
        <v>72</v>
      </c>
      <c r="B19" s="175">
        <v>1</v>
      </c>
      <c r="C19" s="178">
        <v>0</v>
      </c>
      <c r="D19" s="63">
        <f t="shared" si="1"/>
        <v>0</v>
      </c>
      <c r="E19" s="176">
        <v>0</v>
      </c>
    </row>
    <row r="20" spans="1:5" ht="15" thickBot="1" x14ac:dyDescent="0.35">
      <c r="A20" s="61" t="s">
        <v>11</v>
      </c>
      <c r="B20" s="116">
        <f>SUM(B15:B19)</f>
        <v>6</v>
      </c>
      <c r="C20" s="182">
        <f>SUM(C15:C19)</f>
        <v>3</v>
      </c>
      <c r="D20" s="183">
        <f>C20/B20</f>
        <v>0.5</v>
      </c>
      <c r="E20" s="184">
        <f>SUM(E15:E19)</f>
        <v>1498938.2000000002</v>
      </c>
    </row>
  </sheetData>
  <pageMargins left="0.7" right="0.7" top="0.75" bottom="0.75" header="0.3" footer="0.3"/>
  <pageSetup paperSize="9" orientation="portrait" r:id="rId1"/>
  <ignoredErrors>
    <ignoredError sqref="D11 D2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2F09-5E03-4980-803A-2BBDEC06FD95}">
  <dimension ref="A1:E28"/>
  <sheetViews>
    <sheetView zoomScaleNormal="100" workbookViewId="0"/>
  </sheetViews>
  <sheetFormatPr defaultRowHeight="14.4" x14ac:dyDescent="0.3"/>
  <cols>
    <col min="1" max="1" width="50.5546875" customWidth="1"/>
    <col min="2" max="5" width="15.5546875" customWidth="1"/>
  </cols>
  <sheetData>
    <row r="1" spans="1:5" ht="15" thickBot="1" x14ac:dyDescent="0.35">
      <c r="A1" s="7" t="s">
        <v>190</v>
      </c>
      <c r="B1" s="14"/>
      <c r="C1" s="14"/>
    </row>
    <row r="2" spans="1:5" ht="15" thickBot="1" x14ac:dyDescent="0.35">
      <c r="A2" s="33" t="s">
        <v>26</v>
      </c>
      <c r="B2" s="82" t="s">
        <v>22</v>
      </c>
      <c r="C2" s="83" t="s">
        <v>23</v>
      </c>
      <c r="D2" s="83" t="s">
        <v>3</v>
      </c>
      <c r="E2" s="84" t="s">
        <v>24</v>
      </c>
    </row>
    <row r="3" spans="1:5" ht="15" thickBot="1" x14ac:dyDescent="0.35">
      <c r="A3" s="170" t="s">
        <v>156</v>
      </c>
      <c r="B3" s="78">
        <v>22</v>
      </c>
      <c r="C3" s="79">
        <v>4</v>
      </c>
      <c r="D3" s="80">
        <v>0.18181818181818182</v>
      </c>
      <c r="E3" s="81">
        <v>5758650.9399999995</v>
      </c>
    </row>
    <row r="5" spans="1:5" ht="15" thickBot="1" x14ac:dyDescent="0.35">
      <c r="A5" s="7" t="s">
        <v>200</v>
      </c>
      <c r="B5" s="14"/>
      <c r="C5" s="14"/>
    </row>
    <row r="6" spans="1:5" ht="15" thickBot="1" x14ac:dyDescent="0.35">
      <c r="A6" s="33" t="s">
        <v>109</v>
      </c>
      <c r="B6" s="27" t="s">
        <v>22</v>
      </c>
      <c r="C6" s="28" t="s">
        <v>23</v>
      </c>
      <c r="D6" s="28" t="s">
        <v>3</v>
      </c>
      <c r="E6" s="29" t="s">
        <v>24</v>
      </c>
    </row>
    <row r="7" spans="1:5" x14ac:dyDescent="0.3">
      <c r="A7" s="30" t="s">
        <v>14</v>
      </c>
      <c r="B7" s="59">
        <v>10</v>
      </c>
      <c r="C7" s="171">
        <v>2</v>
      </c>
      <c r="D7" s="31">
        <f t="shared" ref="D7:D11" si="0">C7/B7</f>
        <v>0.2</v>
      </c>
      <c r="E7" s="60">
        <v>3047601.04</v>
      </c>
    </row>
    <row r="8" spans="1:5" x14ac:dyDescent="0.3">
      <c r="A8" s="30" t="s">
        <v>59</v>
      </c>
      <c r="B8" s="59">
        <v>3</v>
      </c>
      <c r="C8" s="171">
        <v>1</v>
      </c>
      <c r="D8" s="31">
        <f t="shared" si="0"/>
        <v>0.33333333333333331</v>
      </c>
      <c r="E8" s="60">
        <v>1211303.8999999999</v>
      </c>
    </row>
    <row r="9" spans="1:5" x14ac:dyDescent="0.3">
      <c r="A9" s="30" t="s">
        <v>191</v>
      </c>
      <c r="B9" s="59">
        <v>1</v>
      </c>
      <c r="C9" s="171">
        <v>0</v>
      </c>
      <c r="D9" s="31">
        <f t="shared" si="0"/>
        <v>0</v>
      </c>
      <c r="E9" s="60">
        <v>0</v>
      </c>
    </row>
    <row r="10" spans="1:5" x14ac:dyDescent="0.3">
      <c r="A10" s="30" t="s">
        <v>13</v>
      </c>
      <c r="B10" s="59">
        <v>7</v>
      </c>
      <c r="C10" s="171">
        <v>1</v>
      </c>
      <c r="D10" s="31">
        <f t="shared" si="0"/>
        <v>0.14285714285714285</v>
      </c>
      <c r="E10" s="60">
        <v>1499746</v>
      </c>
    </row>
    <row r="11" spans="1:5" ht="15" thickBot="1" x14ac:dyDescent="0.35">
      <c r="A11" s="30" t="s">
        <v>60</v>
      </c>
      <c r="B11" s="59">
        <v>1</v>
      </c>
      <c r="C11" s="171">
        <v>0</v>
      </c>
      <c r="D11" s="31">
        <f t="shared" si="0"/>
        <v>0</v>
      </c>
      <c r="E11" s="60">
        <v>0</v>
      </c>
    </row>
    <row r="12" spans="1:5" ht="15" thickBot="1" x14ac:dyDescent="0.35">
      <c r="A12" s="61" t="s">
        <v>11</v>
      </c>
      <c r="B12" s="62">
        <f>SUM(B7:B11)</f>
        <v>22</v>
      </c>
      <c r="C12" s="71">
        <f>SUM(C7:C11)</f>
        <v>4</v>
      </c>
      <c r="D12" s="48">
        <f>C12/B12</f>
        <v>0.18181818181818182</v>
      </c>
      <c r="E12" s="49">
        <f>SUM(E7:E11)</f>
        <v>5758650.9399999995</v>
      </c>
    </row>
    <row r="14" spans="1:5" ht="15" thickBot="1" x14ac:dyDescent="0.35">
      <c r="A14" s="7" t="s">
        <v>201</v>
      </c>
      <c r="B14" s="14"/>
      <c r="C14" s="14"/>
    </row>
    <row r="15" spans="1:5" ht="15" thickBot="1" x14ac:dyDescent="0.35">
      <c r="A15" s="33" t="s">
        <v>61</v>
      </c>
      <c r="B15" s="27" t="s">
        <v>22</v>
      </c>
      <c r="C15" s="28" t="s">
        <v>23</v>
      </c>
      <c r="D15" s="28" t="s">
        <v>3</v>
      </c>
      <c r="E15" s="29" t="s">
        <v>24</v>
      </c>
    </row>
    <row r="16" spans="1:5" x14ac:dyDescent="0.3">
      <c r="A16" s="30" t="s">
        <v>73</v>
      </c>
      <c r="B16" s="59">
        <v>1</v>
      </c>
      <c r="C16" s="171">
        <v>1</v>
      </c>
      <c r="D16" s="31">
        <f t="shared" ref="D16:D27" si="1">C16/B16</f>
        <v>1</v>
      </c>
      <c r="E16" s="60">
        <v>1499746</v>
      </c>
    </row>
    <row r="17" spans="1:5" x14ac:dyDescent="0.3">
      <c r="A17" s="30" t="s">
        <v>192</v>
      </c>
      <c r="B17" s="59">
        <v>5</v>
      </c>
      <c r="C17" s="171">
        <v>0</v>
      </c>
      <c r="D17" s="31">
        <f t="shared" si="1"/>
        <v>0</v>
      </c>
      <c r="E17" s="60">
        <v>0</v>
      </c>
    </row>
    <row r="18" spans="1:5" x14ac:dyDescent="0.3">
      <c r="A18" s="30" t="s">
        <v>193</v>
      </c>
      <c r="B18" s="59">
        <v>2</v>
      </c>
      <c r="C18" s="171">
        <v>0</v>
      </c>
      <c r="D18" s="31">
        <f t="shared" si="1"/>
        <v>0</v>
      </c>
      <c r="E18" s="60">
        <v>0</v>
      </c>
    </row>
    <row r="19" spans="1:5" x14ac:dyDescent="0.3">
      <c r="A19" s="30" t="s">
        <v>194</v>
      </c>
      <c r="B19" s="59">
        <v>1</v>
      </c>
      <c r="C19" s="171">
        <v>0</v>
      </c>
      <c r="D19" s="31">
        <f t="shared" si="1"/>
        <v>0</v>
      </c>
      <c r="E19" s="60">
        <v>0</v>
      </c>
    </row>
    <row r="20" spans="1:5" x14ac:dyDescent="0.3">
      <c r="A20" s="30" t="s">
        <v>195</v>
      </c>
      <c r="B20" s="59">
        <v>1</v>
      </c>
      <c r="C20" s="171">
        <v>0</v>
      </c>
      <c r="D20" s="31">
        <f t="shared" si="1"/>
        <v>0</v>
      </c>
      <c r="E20" s="60">
        <v>0</v>
      </c>
    </row>
    <row r="21" spans="1:5" x14ac:dyDescent="0.3">
      <c r="A21" s="30" t="s">
        <v>175</v>
      </c>
      <c r="B21" s="59">
        <v>4</v>
      </c>
      <c r="C21" s="171">
        <v>2</v>
      </c>
      <c r="D21" s="31">
        <f t="shared" si="1"/>
        <v>0.5</v>
      </c>
      <c r="E21" s="60">
        <v>3047601.04</v>
      </c>
    </row>
    <row r="22" spans="1:5" x14ac:dyDescent="0.3">
      <c r="A22" s="30" t="s">
        <v>130</v>
      </c>
      <c r="B22" s="59">
        <v>1</v>
      </c>
      <c r="C22" s="171">
        <v>1</v>
      </c>
      <c r="D22" s="31">
        <f t="shared" si="1"/>
        <v>1</v>
      </c>
      <c r="E22" s="60">
        <v>1211303.8999999999</v>
      </c>
    </row>
    <row r="23" spans="1:5" x14ac:dyDescent="0.3">
      <c r="A23" s="30" t="s">
        <v>28</v>
      </c>
      <c r="B23" s="59">
        <v>1</v>
      </c>
      <c r="C23" s="171">
        <v>0</v>
      </c>
      <c r="D23" s="31">
        <f t="shared" si="1"/>
        <v>0</v>
      </c>
      <c r="E23" s="60">
        <v>0</v>
      </c>
    </row>
    <row r="24" spans="1:5" x14ac:dyDescent="0.3">
      <c r="A24" s="30" t="s">
        <v>72</v>
      </c>
      <c r="B24" s="59">
        <v>3</v>
      </c>
      <c r="C24" s="171">
        <v>0</v>
      </c>
      <c r="D24" s="31">
        <f t="shared" si="1"/>
        <v>0</v>
      </c>
      <c r="E24" s="60">
        <v>0</v>
      </c>
    </row>
    <row r="25" spans="1:5" x14ac:dyDescent="0.3">
      <c r="A25" s="30" t="s">
        <v>196</v>
      </c>
      <c r="B25" s="59">
        <v>1</v>
      </c>
      <c r="C25" s="171">
        <v>0</v>
      </c>
      <c r="D25" s="31">
        <f t="shared" si="1"/>
        <v>0</v>
      </c>
      <c r="E25" s="60">
        <v>0</v>
      </c>
    </row>
    <row r="26" spans="1:5" x14ac:dyDescent="0.3">
      <c r="A26" s="30" t="s">
        <v>197</v>
      </c>
      <c r="B26" s="59">
        <v>1</v>
      </c>
      <c r="C26" s="171">
        <v>0</v>
      </c>
      <c r="D26" s="31">
        <f t="shared" si="1"/>
        <v>0</v>
      </c>
      <c r="E26" s="60">
        <v>0</v>
      </c>
    </row>
    <row r="27" spans="1:5" ht="15" thickBot="1" x14ac:dyDescent="0.35">
      <c r="A27" s="30" t="s">
        <v>198</v>
      </c>
      <c r="B27" s="59">
        <v>1</v>
      </c>
      <c r="C27" s="171">
        <v>0</v>
      </c>
      <c r="D27" s="31">
        <f t="shared" si="1"/>
        <v>0</v>
      </c>
      <c r="E27" s="60">
        <v>0</v>
      </c>
    </row>
    <row r="28" spans="1:5" ht="15" thickBot="1" x14ac:dyDescent="0.35">
      <c r="A28" s="61" t="s">
        <v>11</v>
      </c>
      <c r="B28" s="62">
        <f>SUM(B16:B27)</f>
        <v>22</v>
      </c>
      <c r="C28" s="62">
        <f>SUM(C16:C27)</f>
        <v>4</v>
      </c>
      <c r="D28" s="48">
        <f>C28/B28</f>
        <v>0.18181818181818182</v>
      </c>
      <c r="E28" s="49">
        <f>SUM(E16:E27)</f>
        <v>5758650.9399999995</v>
      </c>
    </row>
  </sheetData>
  <pageMargins left="0.7" right="0.7" top="0.75" bottom="0.75" header="0.3" footer="0.3"/>
  <pageSetup paperSize="9" orientation="portrait" r:id="rId1"/>
  <ignoredErrors>
    <ignoredError sqref="D12 D2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D2B26-EA5D-4178-BECC-67B87069EFDF}">
  <dimension ref="A1:E25"/>
  <sheetViews>
    <sheetView zoomScaleNormal="100" workbookViewId="0"/>
  </sheetViews>
  <sheetFormatPr defaultColWidth="9" defaultRowHeight="14.4" x14ac:dyDescent="0.3"/>
  <cols>
    <col min="1" max="1" width="52.21875" customWidth="1"/>
    <col min="2" max="5" width="12.77734375" customWidth="1"/>
    <col min="6" max="6" width="9.77734375" bestFit="1" customWidth="1"/>
  </cols>
  <sheetData>
    <row r="1" spans="1:5" ht="15" thickBot="1" x14ac:dyDescent="0.35">
      <c r="A1" s="7" t="s">
        <v>269</v>
      </c>
      <c r="B1" s="14"/>
      <c r="C1" s="14"/>
    </row>
    <row r="2" spans="1:5" ht="15" thickBot="1" x14ac:dyDescent="0.35">
      <c r="A2" s="195" t="s">
        <v>26</v>
      </c>
      <c r="B2" s="27" t="s">
        <v>22</v>
      </c>
      <c r="C2" s="28" t="s">
        <v>23</v>
      </c>
      <c r="D2" s="28" t="s">
        <v>3</v>
      </c>
      <c r="E2" s="29" t="s">
        <v>24</v>
      </c>
    </row>
    <row r="3" spans="1:5" ht="15" thickBot="1" x14ac:dyDescent="0.35">
      <c r="A3" s="231" t="s">
        <v>217</v>
      </c>
      <c r="B3" s="149">
        <v>16</v>
      </c>
      <c r="C3" s="232">
        <v>6</v>
      </c>
      <c r="D3" s="194">
        <f t="shared" ref="D3" si="0">C3/B3</f>
        <v>0.375</v>
      </c>
      <c r="E3" s="32">
        <v>7976438.3999999994</v>
      </c>
    </row>
    <row r="5" spans="1:5" ht="15" thickBot="1" x14ac:dyDescent="0.35">
      <c r="A5" s="7" t="s">
        <v>270</v>
      </c>
      <c r="B5" s="14"/>
      <c r="C5" s="14"/>
    </row>
    <row r="6" spans="1:5" ht="15" thickBot="1" x14ac:dyDescent="0.35">
      <c r="A6" s="196" t="s">
        <v>109</v>
      </c>
      <c r="B6" s="82" t="s">
        <v>22</v>
      </c>
      <c r="C6" s="83" t="s">
        <v>23</v>
      </c>
      <c r="D6" s="83" t="s">
        <v>3</v>
      </c>
      <c r="E6" s="84" t="s">
        <v>24</v>
      </c>
    </row>
    <row r="7" spans="1:5" x14ac:dyDescent="0.3">
      <c r="A7" s="197" t="s">
        <v>14</v>
      </c>
      <c r="B7" s="198">
        <v>8</v>
      </c>
      <c r="C7" s="199">
        <v>1</v>
      </c>
      <c r="D7" s="200">
        <f t="shared" ref="D7:D11" si="1">C7/B7</f>
        <v>0.125</v>
      </c>
      <c r="E7" s="201">
        <v>979506.1</v>
      </c>
    </row>
    <row r="8" spans="1:5" x14ac:dyDescent="0.3">
      <c r="A8" s="202" t="s">
        <v>59</v>
      </c>
      <c r="B8" s="59">
        <v>2</v>
      </c>
      <c r="C8" s="171">
        <v>1</v>
      </c>
      <c r="D8" s="31">
        <f t="shared" si="1"/>
        <v>0.5</v>
      </c>
      <c r="E8" s="60">
        <v>1499947.6</v>
      </c>
    </row>
    <row r="9" spans="1:5" x14ac:dyDescent="0.3">
      <c r="A9" s="202" t="s">
        <v>191</v>
      </c>
      <c r="B9" s="59">
        <v>2</v>
      </c>
      <c r="C9" s="171">
        <v>1</v>
      </c>
      <c r="D9" s="31">
        <f t="shared" si="1"/>
        <v>0.5</v>
      </c>
      <c r="E9" s="60">
        <v>1096999</v>
      </c>
    </row>
    <row r="10" spans="1:5" ht="15" thickBot="1" x14ac:dyDescent="0.35">
      <c r="A10" s="202" t="s">
        <v>13</v>
      </c>
      <c r="B10" s="59">
        <v>4</v>
      </c>
      <c r="C10" s="171">
        <v>3</v>
      </c>
      <c r="D10" s="31">
        <f t="shared" si="1"/>
        <v>0.75</v>
      </c>
      <c r="E10" s="60">
        <v>4399985.7</v>
      </c>
    </row>
    <row r="11" spans="1:5" ht="15" thickBot="1" x14ac:dyDescent="0.35">
      <c r="A11" s="203" t="s">
        <v>11</v>
      </c>
      <c r="B11" s="62">
        <f>SUM(B7:B10)</f>
        <v>16</v>
      </c>
      <c r="C11" s="204">
        <f>SUM(C7:C10)</f>
        <v>6</v>
      </c>
      <c r="D11" s="205">
        <f t="shared" si="1"/>
        <v>0.375</v>
      </c>
      <c r="E11" s="206">
        <f>SUM(E7:E10)</f>
        <v>7976438.4000000004</v>
      </c>
    </row>
    <row r="12" spans="1:5" x14ac:dyDescent="0.3">
      <c r="A12" s="23"/>
    </row>
    <row r="13" spans="1:5" ht="15" thickBot="1" x14ac:dyDescent="0.35">
      <c r="A13" s="7" t="s">
        <v>271</v>
      </c>
      <c r="B13" s="14"/>
      <c r="C13" s="14"/>
    </row>
    <row r="14" spans="1:5" ht="15" thickBot="1" x14ac:dyDescent="0.35">
      <c r="A14" s="207" t="s">
        <v>61</v>
      </c>
      <c r="B14" s="82" t="s">
        <v>22</v>
      </c>
      <c r="C14" s="83" t="s">
        <v>23</v>
      </c>
      <c r="D14" s="83" t="s">
        <v>3</v>
      </c>
      <c r="E14" s="84" t="s">
        <v>24</v>
      </c>
    </row>
    <row r="15" spans="1:5" ht="15" customHeight="1" x14ac:dyDescent="0.3">
      <c r="A15" s="208" t="s">
        <v>192</v>
      </c>
      <c r="B15" s="198">
        <v>1</v>
      </c>
      <c r="C15" s="199">
        <v>1</v>
      </c>
      <c r="D15" s="200">
        <f t="shared" ref="D15:D25" si="2">C15/B15</f>
        <v>1</v>
      </c>
      <c r="E15" s="201">
        <v>1406917.9</v>
      </c>
    </row>
    <row r="16" spans="1:5" ht="15" customHeight="1" x14ac:dyDescent="0.3">
      <c r="A16" s="30" t="s">
        <v>237</v>
      </c>
      <c r="B16" s="59">
        <v>1</v>
      </c>
      <c r="C16" s="171">
        <v>1</v>
      </c>
      <c r="D16" s="31">
        <f t="shared" si="2"/>
        <v>1</v>
      </c>
      <c r="E16" s="60">
        <v>1096999</v>
      </c>
    </row>
    <row r="17" spans="1:5" x14ac:dyDescent="0.3">
      <c r="A17" s="30" t="s">
        <v>219</v>
      </c>
      <c r="B17" s="59">
        <v>1</v>
      </c>
      <c r="C17" s="171">
        <v>1</v>
      </c>
      <c r="D17" s="31">
        <f t="shared" si="2"/>
        <v>1</v>
      </c>
      <c r="E17" s="60">
        <v>1494778</v>
      </c>
    </row>
    <row r="18" spans="1:5" x14ac:dyDescent="0.3">
      <c r="A18" s="30" t="s">
        <v>227</v>
      </c>
      <c r="B18" s="59">
        <v>1</v>
      </c>
      <c r="C18" s="171">
        <v>1</v>
      </c>
      <c r="D18" s="31">
        <f t="shared" si="2"/>
        <v>1</v>
      </c>
      <c r="E18" s="60">
        <v>1499947.6</v>
      </c>
    </row>
    <row r="19" spans="1:5" x14ac:dyDescent="0.3">
      <c r="A19" s="30" t="s">
        <v>272</v>
      </c>
      <c r="B19" s="59">
        <v>1</v>
      </c>
      <c r="C19" s="171">
        <v>0</v>
      </c>
      <c r="D19" s="31">
        <f t="shared" si="2"/>
        <v>0</v>
      </c>
      <c r="E19" s="60">
        <v>0</v>
      </c>
    </row>
    <row r="20" spans="1:5" x14ac:dyDescent="0.3">
      <c r="A20" s="30" t="s">
        <v>273</v>
      </c>
      <c r="B20" s="59">
        <v>3</v>
      </c>
      <c r="C20" s="171">
        <v>0</v>
      </c>
      <c r="D20" s="31">
        <f t="shared" si="2"/>
        <v>0</v>
      </c>
      <c r="E20" s="60">
        <v>0</v>
      </c>
    </row>
    <row r="21" spans="1:5" x14ac:dyDescent="0.3">
      <c r="A21" s="30" t="s">
        <v>130</v>
      </c>
      <c r="B21" s="59">
        <v>1</v>
      </c>
      <c r="C21" s="171">
        <v>0</v>
      </c>
      <c r="D21" s="31">
        <f t="shared" si="2"/>
        <v>0</v>
      </c>
      <c r="E21" s="60">
        <v>0</v>
      </c>
    </row>
    <row r="22" spans="1:5" x14ac:dyDescent="0.3">
      <c r="A22" s="30" t="s">
        <v>28</v>
      </c>
      <c r="B22" s="59">
        <v>2</v>
      </c>
      <c r="C22" s="171">
        <v>1</v>
      </c>
      <c r="D22" s="31">
        <f t="shared" si="2"/>
        <v>0.5</v>
      </c>
      <c r="E22" s="60">
        <v>1498289.8</v>
      </c>
    </row>
    <row r="23" spans="1:5" x14ac:dyDescent="0.3">
      <c r="A23" s="30" t="s">
        <v>72</v>
      </c>
      <c r="B23" s="59">
        <v>2</v>
      </c>
      <c r="C23" s="171">
        <v>0</v>
      </c>
      <c r="D23" s="31">
        <f t="shared" si="2"/>
        <v>0</v>
      </c>
      <c r="E23" s="60">
        <v>0</v>
      </c>
    </row>
    <row r="24" spans="1:5" ht="15" thickBot="1" x14ac:dyDescent="0.35">
      <c r="A24" s="30" t="s">
        <v>263</v>
      </c>
      <c r="B24" s="59">
        <v>3</v>
      </c>
      <c r="C24" s="171">
        <v>1</v>
      </c>
      <c r="D24" s="31">
        <f t="shared" si="2"/>
        <v>0.33333333333333331</v>
      </c>
      <c r="E24" s="60">
        <v>979506.1</v>
      </c>
    </row>
    <row r="25" spans="1:5" ht="15" thickBot="1" x14ac:dyDescent="0.35">
      <c r="A25" s="209" t="s">
        <v>11</v>
      </c>
      <c r="B25" s="62">
        <f>SUM(B15:B24)</f>
        <v>16</v>
      </c>
      <c r="C25" s="204">
        <f>SUM(C15:C24)</f>
        <v>6</v>
      </c>
      <c r="D25" s="205">
        <f t="shared" si="2"/>
        <v>0.375</v>
      </c>
      <c r="E25" s="206">
        <f>SUM(E15:E24)</f>
        <v>7976438.3999999994</v>
      </c>
    </row>
  </sheetData>
  <pageMargins left="0.7" right="0.7" top="0.75" bottom="0.75" header="0.3" footer="0.3"/>
  <pageSetup paperSize="9" orientation="portrait" r:id="rId1"/>
  <ignoredErrors>
    <ignoredError sqref="D11 D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C3305A1439AD44B435EE653C84B861" ma:contentTypeVersion="16" ma:contentTypeDescription="Create a new document." ma:contentTypeScope="" ma:versionID="8018c0414e89868d77afd3fcc16e62f7">
  <xsd:schema xmlns:xsd="http://www.w3.org/2001/XMLSchema" xmlns:xs="http://www.w3.org/2001/XMLSchema" xmlns:p="http://schemas.microsoft.com/office/2006/metadata/properties" xmlns:ns2="2416353f-4f58-4ef5-8b75-dcef0995308a" xmlns:ns3="88ce868c-c3aa-4823-b4ed-f03aa37a91e8" targetNamespace="http://schemas.microsoft.com/office/2006/metadata/properties" ma:root="true" ma:fieldsID="0effa7277bdd2bd70982be20a27f28b5" ns2:_="" ns3:_="">
    <xsd:import namespace="2416353f-4f58-4ef5-8b75-dcef0995308a"/>
    <xsd:import namespace="88ce868c-c3aa-4823-b4ed-f03aa37a91e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2:SharedWithUsers" minOccurs="0"/>
                <xsd:element ref="ns2:SharedWithDetail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6353f-4f58-4ef5-8b75-dcef099530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defb3887-39bd-4d2e-b1aa-ee82dd757237}" ma:internalName="TaxCatchAll" ma:showField="CatchAllData" ma:web="2416353f-4f58-4ef5-8b75-dcef0995308a">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ce868c-c3aa-4823-b4ed-f03aa37a91e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c482b5b-748e-4687-9c7b-3c897542f2f8" ma:termSetId="09814cd3-568e-fe90-9814-8d621ff8fb84" ma:anchorId="fba54fb3-c3e1-fe81-a776-ca4b69148c4d" ma:open="true" ma:isKeyword="false">
      <xsd:complexType>
        <xsd:sequence>
          <xsd:element ref="pc:Terms" minOccurs="0" maxOccurs="1"/>
        </xsd:sequence>
      </xsd:complexType>
    </xsd:element>
    <xsd:element name="_Flow_SignoffStatus" ma:index="26"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416353f-4f58-4ef5-8b75-dcef0995308a">CORPMGT-1704385969-354525</_dlc_DocId>
    <lcf76f155ced4ddcb4097134ff3c332f xmlns="88ce868c-c3aa-4823-b4ed-f03aa37a91e8">
      <Terms xmlns="http://schemas.microsoft.com/office/infopath/2007/PartnerControls"/>
    </lcf76f155ced4ddcb4097134ff3c332f>
    <TaxCatchAll xmlns="2416353f-4f58-4ef5-8b75-dcef0995308a" xsi:nil="true"/>
    <_Flow_SignoffStatus xmlns="88ce868c-c3aa-4823-b4ed-f03aa37a91e8" xsi:nil="true"/>
    <_dlc_DocIdUrl xmlns="2416353f-4f58-4ef5-8b75-dcef0995308a">
      <Url>https://nhmrc.sharepoint.com/sites/corpmgt/_layouts/15/DocIdRedir.aspx?ID=CORPMGT-1704385969-354525</Url>
      <Description>CORPMGT-1704385969-354525</Description>
    </_dlc_DocIdUrl>
  </documentManagement>
</p:properties>
</file>

<file path=customXml/itemProps1.xml><?xml version="1.0" encoding="utf-8"?>
<ds:datastoreItem xmlns:ds="http://schemas.openxmlformats.org/officeDocument/2006/customXml" ds:itemID="{6AC6B06B-5BE9-41A5-9EBE-7A0C68195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16353f-4f58-4ef5-8b75-dcef0995308a"/>
    <ds:schemaRef ds:uri="88ce868c-c3aa-4823-b4ed-f03aa37a91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F15504-A351-4C0D-B4BB-19D59667AEAB}">
  <ds:schemaRefs>
    <ds:schemaRef ds:uri="http://schemas.microsoft.com/sharepoint/events"/>
  </ds:schemaRefs>
</ds:datastoreItem>
</file>

<file path=customXml/itemProps3.xml><?xml version="1.0" encoding="utf-8"?>
<ds:datastoreItem xmlns:ds="http://schemas.openxmlformats.org/officeDocument/2006/customXml" ds:itemID="{0669F49E-D34F-4BA1-9B3D-99DCAD077BFF}">
  <ds:schemaRefs>
    <ds:schemaRef ds:uri="http://schemas.microsoft.com/sharepoint/v3/contenttype/forms"/>
  </ds:schemaRefs>
</ds:datastoreItem>
</file>

<file path=customXml/itemProps4.xml><?xml version="1.0" encoding="utf-8"?>
<ds:datastoreItem xmlns:ds="http://schemas.openxmlformats.org/officeDocument/2006/customXml" ds:itemID="{B1A03067-157C-45C7-876F-64B1E0F67F02}">
  <ds:schemaRefs>
    <ds:schemaRef ds:uri="http://purl.org/dc/elements/1.1/"/>
    <ds:schemaRef ds:uri="http://purl.org/dc/terms/"/>
    <ds:schemaRef ds:uri="http://schemas.openxmlformats.org/package/2006/metadata/core-properties"/>
    <ds:schemaRef ds:uri="2416353f-4f58-4ef5-8b75-dcef0995308a"/>
    <ds:schemaRef ds:uri="http://schemas.microsoft.com/office/infopath/2007/PartnerControls"/>
    <ds:schemaRef ds:uri="88ce868c-c3aa-4823-b4ed-f03aa37a91e8"/>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GRANTS DATA</vt:lpstr>
      <vt:lpstr>Summary - Announcement Date</vt:lpstr>
      <vt:lpstr>Summary - Grant Type</vt:lpstr>
      <vt:lpstr>Summary - Administering Inst.</vt:lpstr>
      <vt:lpstr>Summary - Gender </vt:lpstr>
      <vt:lpstr>NHMRC-AMED</vt:lpstr>
      <vt:lpstr>GACD</vt:lpstr>
      <vt:lpstr>Partnership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2023-04-06T01:35:04Z</dcterms:created>
  <dcterms:modified xsi:type="dcterms:W3CDTF">2023-05-23T00:23:35Z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a5e7792-7543-4db2-bcc9-9caeff0b8eb1_Enabled">
    <vt:lpwstr>true</vt:lpwstr>
  </property>
  <property fmtid="{D5CDD505-2E9C-101B-9397-08002B2CF9AE}" pid="3" name="MSIP_Label_9a5e7792-7543-4db2-bcc9-9caeff0b8eb1_SetDate">
    <vt:lpwstr>2023-04-06T01:35:27Z</vt:lpwstr>
  </property>
  <property fmtid="{D5CDD505-2E9C-101B-9397-08002B2CF9AE}" pid="4" name="MSIP_Label_9a5e7792-7543-4db2-bcc9-9caeff0b8eb1_Method">
    <vt:lpwstr>Privileged</vt:lpwstr>
  </property>
  <property fmtid="{D5CDD505-2E9C-101B-9397-08002B2CF9AE}" pid="5" name="MSIP_Label_9a5e7792-7543-4db2-bcc9-9caeff0b8eb1_Name">
    <vt:lpwstr>OFFICIAL</vt:lpwstr>
  </property>
  <property fmtid="{D5CDD505-2E9C-101B-9397-08002B2CF9AE}" pid="6" name="MSIP_Label_9a5e7792-7543-4db2-bcc9-9caeff0b8eb1_SiteId">
    <vt:lpwstr>402fca06-dc9c-412f-9bf9-1a335a4671f7</vt:lpwstr>
  </property>
  <property fmtid="{D5CDD505-2E9C-101B-9397-08002B2CF9AE}" pid="7" name="MSIP_Label_9a5e7792-7543-4db2-bcc9-9caeff0b8eb1_ActionId">
    <vt:lpwstr>fd6ba64f-868e-4bef-afbd-a8c332c37335</vt:lpwstr>
  </property>
  <property fmtid="{D5CDD505-2E9C-101B-9397-08002B2CF9AE}" pid="8" name="MSIP_Label_9a5e7792-7543-4db2-bcc9-9caeff0b8eb1_ContentBits">
    <vt:lpwstr>0</vt:lpwstr>
  </property>
  <property fmtid="{D5CDD505-2E9C-101B-9397-08002B2CF9AE}" pid="9" name="MediaServiceImageTags">
    <vt:lpwstr/>
  </property>
  <property fmtid="{D5CDD505-2E9C-101B-9397-08002B2CF9AE}" pid="10" name="ContentTypeId">
    <vt:lpwstr>0x01010036C3305A1439AD44B435EE653C84B861</vt:lpwstr>
  </property>
  <property fmtid="{D5CDD505-2E9C-101B-9397-08002B2CF9AE}" pid="11" name="_dlc_DocIdItemGuid">
    <vt:lpwstr>431cfcc5-8017-4fdc-b925-9281f6d9b210</vt:lpwstr>
  </property>
</Properties>
</file>